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Default Extension="wdp" ContentType="image/vnd.ms-photo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8.xml" ContentType="application/vnd.openxmlformats-officedocument.drawing+xml"/>
  <Override PartName="/xl/comments1.xml" ContentType="application/vnd.openxmlformats-officedocument.spreadsheetml.comments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G:\A اعمل بزنس\اعمل بزنس 7\كورس الداش بورد الجزء الاول\work file\المحاضرة الاولى\"/>
    </mc:Choice>
  </mc:AlternateContent>
  <bookViews>
    <workbookView xWindow="0" yWindow="0" windowWidth="20490" windowHeight="7620" tabRatio="841" firstSheet="6" activeTab="13"/>
  </bookViews>
  <sheets>
    <sheet name="INDEX" sheetId="2" r:id="rId1"/>
    <sheet name="SUMIFS" sheetId="4" r:id="rId2"/>
    <sheet name="Large_Small" sheetId="6" r:id="rId3"/>
    <sheet name="Row_Column" sheetId="7" r:id="rId4"/>
    <sheet name="Choose" sheetId="12" r:id="rId5"/>
    <sheet name="GetPivotData" sheetId="9" r:id="rId6"/>
    <sheet name="InDSheet" sheetId="10" r:id="rId7"/>
    <sheet name="Data_2018" sheetId="13" r:id="rId8"/>
    <sheet name="Data_2019" sheetId="14" r:id="rId9"/>
    <sheet name="FormControls" sheetId="16" r:id="rId10"/>
    <sheet name="ComboDepList" sheetId="24" r:id="rId11"/>
    <sheet name="Stacked " sheetId="18" r:id="rId12"/>
    <sheet name="Error Bar" sheetId="17" r:id="rId13"/>
    <sheet name="From to " sheetId="19" r:id="rId14"/>
    <sheet name="from to 2" sheetId="20" r:id="rId15"/>
    <sheet name="Fixed Target" sheetId="28" r:id="rId16"/>
    <sheet name="Icons 1" sheetId="27" r:id="rId17"/>
    <sheet name="Icons 2" sheetId="26" r:id="rId18"/>
    <sheet name="Map" sheetId="22" r:id="rId19"/>
  </sheets>
  <externalReferences>
    <externalReference r:id="rId20"/>
    <externalReference r:id="rId21"/>
  </externalReferences>
  <definedNames>
    <definedName name="_xlcn.WorksheetConnection_T9A2C161" localSheetId="10" hidden="1">#REF!</definedName>
    <definedName name="_xlcn.WorksheetConnection_T9A2C161" localSheetId="15" hidden="1">#REF!</definedName>
    <definedName name="_xlcn.WorksheetConnection_T9A2C161" localSheetId="16" hidden="1">#REF!</definedName>
    <definedName name="_xlcn.WorksheetConnection_T9A2C161" hidden="1">#REF!</definedName>
    <definedName name="applist" localSheetId="10">INDEX((ComboDepList!#REF!,ComboDepList!#REF!,ComboDepList!#REF!),,,ComboDepList!#REF!)</definedName>
    <definedName name="applist" localSheetId="15">INDEX(([1]INDEX!$A$37:$A$51,[1]INDEX!$B$37:$B$51,[1]INDEX!$C$37:$C$51),,,[1]INDEX!$I$36)</definedName>
    <definedName name="applist" localSheetId="16">INDEX(([1]INDEX!$A$37:$A$51,[1]INDEX!$B$37:$B$51,[1]INDEX!$C$37:$C$51),,,[1]INDEX!$I$36)</definedName>
    <definedName name="applist">INDEX((INDEX!$A$37:$A$51,INDEX!$B$37:$B$51,INDEX!$C$37:$C$51),,,INDEX!$I$36)</definedName>
    <definedName name="CallMe">InDSheet!$F$7</definedName>
    <definedName name="Choose_Division" localSheetId="10">CHOOSE(#REF!,data_py[Line],data_current[Line])</definedName>
    <definedName name="Choose_Division" localSheetId="15">CHOOSE(#REF!,[1]!data_py[Division],[1]!data_current[Division])</definedName>
    <definedName name="Choose_Division" localSheetId="16">CHOOSE(#REF!,[1]!data_py[Division],[1]!data_current[Division])</definedName>
    <definedName name="Choose_Division">CHOOSE(#REF!,data_py[Line],data_current[Line])</definedName>
    <definedName name="Choose_Revenue" localSheetId="10">CHOOSE(#REF!,data_py[Revenue],data_current[Revenue])</definedName>
    <definedName name="Choose_Revenue" localSheetId="15">CHOOSE(#REF!,[1]!data_py[Revenue],[1]!data_current[Revenue])</definedName>
    <definedName name="Choose_Revenue">CHOOSE(#REF!,data_py[Revenue],data_current[Revenue])</definedName>
    <definedName name="combo" localSheetId="15">[1]ComboDepList!$N$4:INDEX([1]ComboDepList!$N$4:$N$18,MATCH("zzzzzzzz",[1]ComboDepList!$N$4:$N$18,1))</definedName>
    <definedName name="combo" localSheetId="16">[1]ComboDepList!$N$4:INDEX([1]ComboDepList!$N$4:$N$18,MATCH("zzzzzzzz",[1]ComboDepList!$N$4:$N$18,1))</definedName>
    <definedName name="combo">ComboDepList!$N$4:INDEX(ComboDepList!$N$4:$N$18,MATCH("zzzzzzzz",ComboDepList!$N$4:$N$18,1))</definedName>
    <definedName name="date_new">INDEX('From to '!$A$2:$A$127,MATCH('From to '!$F$3,'From to '!$A$2:$A$127,0)):INDEX('From to '!$A$2:$A$127,MATCH('From to '!$F$4,'From to '!$A$2:$A$127,0))</definedName>
    <definedName name="greeting">InDSheet!$I$6</definedName>
    <definedName name="Hi">InDSheet!$F$6</definedName>
    <definedName name="myapp" localSheetId="15">INDEX('[2]Charts#4'!$A$2:$A$41,MATCH('[2]Charts#4'!$F$3,'[2]Charts#4'!$A$2:$A$41,0)):INDEX('[2]Charts#4'!$A$2:$A$41,MATCH('[2]Charts#4'!$F$4,'[2]Charts#4'!$A$2:$A$41,0))</definedName>
    <definedName name="myapp" localSheetId="16">INDEX('[2]Charts#4'!$A$2:$A$41,MATCH('[2]Charts#4'!$F$3,'[2]Charts#4'!$A$2:$A$41,0)):INDEX('[2]Charts#4'!$A$2:$A$41,MATCH('[2]Charts#4'!$F$4,'[2]Charts#4'!$A$2:$A$41,0))</definedName>
    <definedName name="myapp">INDEX('from to 2'!$A$2:$A$41,MATCH('from to 2'!$F$3,'from to 2'!$A$2:$A$41,0)):INDEX('from to 2'!$A$2:$A$41,MATCH('from to 2'!$F$4,'from to 2'!$A$2:$A$41,0))</definedName>
    <definedName name="mydate" localSheetId="15">INDEX('[2]Charts#3'!$A$2:$A$127,MATCH('[2]Charts#3'!$F$3,'[2]Charts#3'!$A$2:$A$127,0)):INDEX('[2]Charts#3'!$A$2:$A$127,MATCH('[2]Charts#3'!$F$4,'[2]Charts#3'!$A$2:$A$127,0))</definedName>
    <definedName name="mydate" localSheetId="16">INDEX('[2]Charts#3'!$A$2:$A$127,MATCH('[2]Charts#3'!$F$3,'[2]Charts#3'!$A$2:$A$127,0)):INDEX('[2]Charts#3'!$A$2:$A$127,MATCH('[2]Charts#3'!$F$4,'[2]Charts#3'!$A$2:$A$127,0))</definedName>
    <definedName name="mydate">INDEX('From to '!$A$2:$A$127,MATCH('From to '!$F$3,'From to '!$A$2:$A$127,0)):INDEX('From to '!$A$2:$A$127,MATCH('From to '!$F$4,'From to '!$A$2:$A$127,0))</definedName>
    <definedName name="myrev" localSheetId="15">INDEX('[2]Charts#4'!$B$2:$B$41,MATCH('[2]Charts#4'!$F$3,'[2]Charts#4'!$A$2:$A$41,0)):INDEX('[2]Charts#4'!$B$2:$B$41,MATCH('[2]Charts#4'!$F$4,'[2]Charts#4'!$A$2:$A$41,0))</definedName>
    <definedName name="myrev" localSheetId="16">INDEX('[2]Charts#4'!$B$2:$B$41,MATCH('[2]Charts#4'!$F$3,'[2]Charts#4'!$A$2:$A$41,0)):INDEX('[2]Charts#4'!$B$2:$B$41,MATCH('[2]Charts#4'!$F$4,'[2]Charts#4'!$A$2:$A$41,0))</definedName>
    <definedName name="myrev">INDEX('from to 2'!$B$2:$B$41,MATCH('from to 2'!$F$3,'from to 2'!$A$2:$A$41,0)):INDEX('from to 2'!$B$2:$B$41,MATCH('from to 2'!$F$4,'from to 2'!$A$2:$A$41,0))</definedName>
    <definedName name="myvalue" localSheetId="15">INDEX('[2]Charts#3'!$B$2:$B$127,MATCH('[2]Charts#3'!$F$3,'[2]Charts#3'!$A$2:$A$127,0)):INDEX('[2]Charts#3'!$B$2:$B$127,MATCH('[2]Charts#3'!$F$4,'[2]Charts#3'!$A$2:$A$127,0))</definedName>
    <definedName name="myvalue" localSheetId="16">INDEX('[2]Charts#3'!$B$2:$B$127,MATCH('[2]Charts#3'!$F$3,'[2]Charts#3'!$A$2:$A$127,0)):INDEX('[2]Charts#3'!$B$2:$B$127,MATCH('[2]Charts#3'!$F$4,'[2]Charts#3'!$A$2:$A$127,0))</definedName>
    <definedName name="myvalue">INDEX('From to '!$B$2:$B$127,MATCH('From to '!$F$3,'From to '!$A$2:$A$127,0)):INDEX('From to '!$B$2:$B$127,MATCH('From to '!$F$4,'From to '!$A$2:$A$127,0))</definedName>
    <definedName name="price_new">INDEX('From to '!$B$2:$B$127,MATCH('From to '!$F$3,'From to '!$A$2:$A$127,0)):INDEX('From to '!$B$2:$B$127,MATCH('From to '!$F$4,'From to '!$A$2:$A$127,0))</definedName>
    <definedName name="Product_new">INDEX('from to 2'!$A$2:$A$41,MATCH('from to 2'!$F$3,'from to 2'!$A$2:$A$41,0)):INDEX('from to 2'!$A$2:$A$41,MATCH('from to 2'!$F$4,'from to 2'!$A$2:$A$41,0))</definedName>
    <definedName name="Revenue_new">INDEX('from to 2'!$B$2:$B$41,MATCH('from to 2'!$F$3,'from to 2'!$A$2:$A$41,0)):INDEX('from to 2'!$B$2:$B$41,MATCH('from to 2'!$F$4,'from to 2'!$A$2:$A$41,0))</definedName>
  </definedNames>
  <calcPr calcId="162913"/>
  <pivotCaches>
    <pivotCache cacheId="5" r:id="rId22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5" i="10" l="1"/>
  <c r="K15" i="10"/>
  <c r="G31" i="12"/>
  <c r="G32" i="12"/>
  <c r="G33" i="12"/>
  <c r="G34" i="12"/>
  <c r="G35" i="12"/>
  <c r="G36" i="12"/>
  <c r="G37" i="12"/>
  <c r="G38" i="12"/>
  <c r="G39" i="12"/>
  <c r="G40" i="12"/>
  <c r="G41" i="12"/>
  <c r="G42" i="12"/>
  <c r="G43" i="12"/>
  <c r="G44" i="12"/>
  <c r="G30" i="12"/>
  <c r="H22" i="12"/>
  <c r="G22" i="12"/>
  <c r="G7" i="12"/>
  <c r="G8" i="12"/>
  <c r="G9" i="12"/>
  <c r="G10" i="12"/>
  <c r="G6" i="12"/>
  <c r="G5" i="12"/>
  <c r="F6" i="7"/>
  <c r="F7" i="7"/>
  <c r="F8" i="7"/>
  <c r="F9" i="7"/>
  <c r="F5" i="7"/>
  <c r="I5" i="7"/>
  <c r="H5" i="7"/>
  <c r="I6" i="6"/>
  <c r="I7" i="6"/>
  <c r="I8" i="6"/>
  <c r="I9" i="6"/>
  <c r="I5" i="6"/>
  <c r="G6" i="6"/>
  <c r="G7" i="6"/>
  <c r="G8" i="6"/>
  <c r="G9" i="6"/>
  <c r="G5" i="6"/>
  <c r="J6" i="4"/>
  <c r="J5" i="4"/>
  <c r="J4" i="4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56" i="2"/>
  <c r="G5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I29" i="2"/>
  <c r="I26" i="2" a="1"/>
  <c r="I26" i="2" s="1"/>
  <c r="I22" i="2"/>
  <c r="H9" i="2"/>
  <c r="H7" i="2"/>
  <c r="H6" i="2"/>
  <c r="C15" i="10"/>
  <c r="C16" i="10"/>
  <c r="C17" i="10"/>
  <c r="D7" i="10"/>
  <c r="B6" i="10"/>
  <c r="J5" i="9"/>
  <c r="J9" i="9"/>
  <c r="J13" i="9"/>
  <c r="J11" i="9"/>
  <c r="J12" i="9"/>
  <c r="J6" i="9"/>
  <c r="J10" i="9"/>
  <c r="J14" i="9"/>
  <c r="J7" i="9"/>
  <c r="J15" i="9"/>
  <c r="J8" i="9"/>
  <c r="J4" i="9"/>
  <c r="H4" i="22" l="1"/>
  <c r="H5" i="22"/>
  <c r="H6" i="22"/>
  <c r="H7" i="22"/>
  <c r="H8" i="22"/>
  <c r="B9" i="18"/>
  <c r="C9" i="18"/>
  <c r="D9" i="18"/>
  <c r="E9" i="18"/>
  <c r="F6" i="18"/>
  <c r="G6" i="18"/>
  <c r="F7" i="18"/>
  <c r="G7" i="18"/>
  <c r="F8" i="18"/>
  <c r="G8" i="18"/>
  <c r="E8" i="17"/>
  <c r="H3" i="19"/>
  <c r="H4" i="19"/>
  <c r="K3" i="20"/>
  <c r="K4" i="20"/>
  <c r="D7" i="28"/>
  <c r="E7" i="28"/>
  <c r="D8" i="28"/>
  <c r="E8" i="28"/>
  <c r="D9" i="28"/>
  <c r="E9" i="28"/>
  <c r="D10" i="28"/>
  <c r="E10" i="28"/>
  <c r="D11" i="28"/>
  <c r="E11" i="28"/>
  <c r="D12" i="28"/>
  <c r="E12" i="28"/>
  <c r="D13" i="28"/>
  <c r="E13" i="28"/>
  <c r="D14" i="28"/>
  <c r="E14" i="28"/>
  <c r="D15" i="28"/>
  <c r="E15" i="28"/>
  <c r="D16" i="28"/>
  <c r="E16" i="28"/>
  <c r="D17" i="28"/>
  <c r="E17" i="28"/>
  <c r="I4" i="22" l="1"/>
  <c r="I8" i="22"/>
  <c r="I5" i="22"/>
  <c r="J7" i="22"/>
  <c r="I6" i="22"/>
  <c r="I7" i="22"/>
  <c r="J4" i="22"/>
  <c r="J8" i="22"/>
  <c r="J5" i="22"/>
  <c r="J6" i="22"/>
  <c r="C17" i="28" l="1"/>
  <c r="C16" i="28"/>
  <c r="C15" i="28"/>
  <c r="C14" i="28"/>
  <c r="C13" i="28"/>
  <c r="C12" i="28"/>
  <c r="C11" i="28"/>
  <c r="C10" i="28"/>
  <c r="C9" i="28"/>
  <c r="C8" i="28"/>
  <c r="C7" i="28"/>
  <c r="E10" i="26" l="1"/>
  <c r="C7" i="27"/>
  <c r="C4" i="27"/>
  <c r="L3" i="19" l="1"/>
  <c r="L1" i="19"/>
  <c r="D19" i="2" l="1"/>
  <c r="E19" i="2"/>
  <c r="F19" i="2"/>
  <c r="C19" i="2"/>
</calcChain>
</file>

<file path=xl/comments1.xml><?xml version="1.0" encoding="utf-8"?>
<comments xmlns="http://schemas.openxmlformats.org/spreadsheetml/2006/main">
  <authors>
    <author>Leila Gharani</author>
  </authors>
  <commentList>
    <comment ref="B4" authorId="0" shapeId="0">
      <text>
        <r>
          <rPr>
            <sz val="9"/>
            <color indexed="81"/>
            <rFont val="Tahoma"/>
            <family val="2"/>
          </rPr>
          <t>Change this number</t>
        </r>
      </text>
    </comment>
    <comment ref="B7" authorId="0" shapeId="0">
      <text>
        <r>
          <rPr>
            <sz val="9"/>
            <color indexed="81"/>
            <rFont val="Tahoma"/>
            <family val="2"/>
          </rPr>
          <t>Change this number</t>
        </r>
      </text>
    </comment>
  </commentList>
</comments>
</file>

<file path=xl/sharedStrings.xml><?xml version="1.0" encoding="utf-8"?>
<sst xmlns="http://schemas.openxmlformats.org/spreadsheetml/2006/main" count="801" uniqueCount="206">
  <si>
    <t/>
  </si>
  <si>
    <t>INDEX &amp; MATCH - Perfect for Complex Lookups</t>
  </si>
  <si>
    <t>Revenue</t>
  </si>
  <si>
    <t>Profit</t>
  </si>
  <si>
    <t>Actual</t>
  </si>
  <si>
    <t>Budget</t>
  </si>
  <si>
    <t>List 1</t>
  </si>
  <si>
    <t>List 2</t>
  </si>
  <si>
    <t>List 3</t>
  </si>
  <si>
    <t>Select List</t>
  </si>
  <si>
    <t>Basic Example</t>
  </si>
  <si>
    <t>More Complex</t>
  </si>
  <si>
    <t>Variety</t>
  </si>
  <si>
    <t>Year</t>
  </si>
  <si>
    <t>Region</t>
  </si>
  <si>
    <t>Current</t>
  </si>
  <si>
    <t>North America</t>
  </si>
  <si>
    <t>South America</t>
  </si>
  <si>
    <t>Asia</t>
  </si>
  <si>
    <t>Europe</t>
  </si>
  <si>
    <t>Australia</t>
  </si>
  <si>
    <t>PY</t>
  </si>
  <si>
    <t>GetPivotData</t>
  </si>
  <si>
    <t>Select KPI:</t>
  </si>
  <si>
    <t>Array Solution with CSE</t>
  </si>
  <si>
    <t>Array Solution without CSE</t>
  </si>
  <si>
    <t>SUMIFS, COUNTIFS - SUM &amp; COUNT based on Criteria</t>
  </si>
  <si>
    <t>Find total Revenue for the below criteria:</t>
  </si>
  <si>
    <t>LARGE &amp; SMALL - Perfect for Organizing</t>
  </si>
  <si>
    <t>Top 5</t>
  </si>
  <si>
    <t>Worst 5</t>
  </si>
  <si>
    <t>ROWS &amp; ROW Functions - Great for Indexing</t>
  </si>
  <si>
    <t>COLUMNS &amp; COLUMN Functions - Great for Indexing</t>
  </si>
  <si>
    <t>Choose - Sometimes Better than IF</t>
  </si>
  <si>
    <t>Choose Between Different Formulas</t>
  </si>
  <si>
    <t>Choose Between Different Lists</t>
  </si>
  <si>
    <t>Choose Between Different Ranges</t>
  </si>
  <si>
    <t>Group 1</t>
  </si>
  <si>
    <t>Group 2</t>
  </si>
  <si>
    <t>Group #</t>
  </si>
  <si>
    <t>Date</t>
  </si>
  <si>
    <t>Jan</t>
  </si>
  <si>
    <t>Feb</t>
  </si>
  <si>
    <t>Mar</t>
  </si>
  <si>
    <t>Apr</t>
  </si>
  <si>
    <t>May</t>
  </si>
  <si>
    <t>Month</t>
  </si>
  <si>
    <t>Dec</t>
  </si>
  <si>
    <t>Data preparation</t>
  </si>
  <si>
    <t>INDIRECT Function</t>
  </si>
  <si>
    <t>Hello there!</t>
  </si>
  <si>
    <t>Pick year</t>
  </si>
  <si>
    <t>data_py</t>
  </si>
  <si>
    <t>data_current</t>
  </si>
  <si>
    <t>Table</t>
  </si>
  <si>
    <t>Selected Revenue</t>
  </si>
  <si>
    <t>Pick between different data tables in different Tabs</t>
  </si>
  <si>
    <t>Form Controls</t>
  </si>
  <si>
    <t>Combo Box</t>
  </si>
  <si>
    <t>Month Input</t>
  </si>
  <si>
    <t>Selection</t>
  </si>
  <si>
    <t>Selected month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</si>
  <si>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</si>
  <si>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</si>
  <si>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</si>
  <si>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</si>
  <si>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</si>
  <si>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</si>
  <si>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</si>
  <si>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</si>
  <si>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</si>
  <si>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</si>
  <si>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</si>
  <si>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Check Box</t>
  </si>
  <si>
    <t>Report</t>
  </si>
  <si>
    <t>Raw Data</t>
  </si>
  <si>
    <t>Spin Button</t>
  </si>
  <si>
    <t>Selected Month</t>
  </si>
  <si>
    <t>Months</t>
  </si>
  <si>
    <t>List Box</t>
  </si>
  <si>
    <t>Option Button</t>
  </si>
  <si>
    <t>Forecast</t>
  </si>
  <si>
    <t>Scroll Bar</t>
  </si>
  <si>
    <t>What about OR criteria?</t>
  </si>
  <si>
    <t>Find total revenue for the below:</t>
  </si>
  <si>
    <t>America</t>
  </si>
  <si>
    <t>1=Top 5</t>
  </si>
  <si>
    <t>2=Worst 5</t>
  </si>
  <si>
    <t>Total Revenue</t>
  </si>
  <si>
    <t>Sales</t>
  </si>
  <si>
    <t>Data prep.</t>
  </si>
  <si>
    <t>x</t>
  </si>
  <si>
    <t>y</t>
  </si>
  <si>
    <t>Max</t>
  </si>
  <si>
    <t>Add Total Values to Stacked Columns</t>
  </si>
  <si>
    <t>Closing Price</t>
  </si>
  <si>
    <t>Task:</t>
  </si>
  <si>
    <t>Create a line chart depending on date selection below</t>
  </si>
  <si>
    <t>Chart description:</t>
  </si>
  <si>
    <t>From:</t>
  </si>
  <si>
    <t>To:</t>
  </si>
  <si>
    <t>Female</t>
  </si>
  <si>
    <t>icon position</t>
  </si>
  <si>
    <t>Male</t>
  </si>
  <si>
    <t>Full</t>
  </si>
  <si>
    <t>Data Preparation Table</t>
  </si>
  <si>
    <t>Best Rev</t>
  </si>
  <si>
    <t>Drop-Down with Text instead of Numbers</t>
  </si>
  <si>
    <t>Drop-Down with Combo Box</t>
  </si>
  <si>
    <t>Line</t>
  </si>
  <si>
    <t>Products</t>
  </si>
  <si>
    <t>Select Product:</t>
  </si>
  <si>
    <t>Product</t>
  </si>
  <si>
    <t>Selected Line</t>
  </si>
  <si>
    <t>Select Line</t>
  </si>
  <si>
    <t>dropdown list</t>
  </si>
  <si>
    <t>row</t>
  </si>
  <si>
    <t>rows</t>
  </si>
  <si>
    <t>column</t>
  </si>
  <si>
    <t>coulmns</t>
  </si>
  <si>
    <t>i6</t>
  </si>
  <si>
    <t>Line name</t>
  </si>
  <si>
    <t>Product link</t>
  </si>
  <si>
    <t>Line Link</t>
  </si>
  <si>
    <t>Product name</t>
  </si>
  <si>
    <t>Select Product</t>
  </si>
  <si>
    <t>Cairo</t>
  </si>
  <si>
    <t>Alex</t>
  </si>
  <si>
    <t>UpperEgypt</t>
  </si>
  <si>
    <t>total</t>
  </si>
  <si>
    <t>date</t>
  </si>
  <si>
    <t>price</t>
  </si>
  <si>
    <t>products</t>
  </si>
  <si>
    <t>filled</t>
  </si>
  <si>
    <t>full</t>
  </si>
  <si>
    <t>Africa</t>
  </si>
  <si>
    <t>Dynamic Maps</t>
  </si>
  <si>
    <t>Worst Revnue</t>
  </si>
  <si>
    <t>Target</t>
  </si>
  <si>
    <t>name</t>
  </si>
  <si>
    <t>sales</t>
  </si>
  <si>
    <t>target achived</t>
  </si>
  <si>
    <t>target Not Achived</t>
  </si>
  <si>
    <t>Ali</t>
  </si>
  <si>
    <t>Samy</t>
  </si>
  <si>
    <t>Hosam</t>
  </si>
  <si>
    <t>Ayman</t>
  </si>
  <si>
    <t>Kariem</t>
  </si>
  <si>
    <t>mark</t>
  </si>
  <si>
    <t>ahmed</t>
  </si>
  <si>
    <t>beshoy</t>
  </si>
  <si>
    <t>Mina</t>
  </si>
  <si>
    <t>Mahmoud</t>
  </si>
  <si>
    <t>Sameh</t>
  </si>
  <si>
    <t>furniture</t>
  </si>
  <si>
    <t>furniture Div</t>
  </si>
  <si>
    <t xml:space="preserve">furniture </t>
  </si>
  <si>
    <t>TechTools</t>
  </si>
  <si>
    <t xml:space="preserve">TechTools </t>
  </si>
  <si>
    <t>How many Regions sold TechTools Products above 50000 in PY?</t>
  </si>
  <si>
    <t>TechTools Div</t>
  </si>
  <si>
    <t>officeTools</t>
  </si>
  <si>
    <t>officeTools Div</t>
  </si>
  <si>
    <t>Chair</t>
  </si>
  <si>
    <t>BabyChair</t>
  </si>
  <si>
    <t>LazyChair</t>
  </si>
  <si>
    <t>Office</t>
  </si>
  <si>
    <t>bean bag</t>
  </si>
  <si>
    <t>BigChair</t>
  </si>
  <si>
    <t>BabyChair2</t>
  </si>
  <si>
    <t>BigLazyChair</t>
  </si>
  <si>
    <t>BigTable</t>
  </si>
  <si>
    <t>BigOffice</t>
  </si>
  <si>
    <t>Bigbean bag</t>
  </si>
  <si>
    <t>Laptop</t>
  </si>
  <si>
    <t>DeskTop</t>
  </si>
  <si>
    <t>Tablet</t>
  </si>
  <si>
    <t>Smartphone</t>
  </si>
  <si>
    <t>phone</t>
  </si>
  <si>
    <t>ipad</t>
  </si>
  <si>
    <t>mouse</t>
  </si>
  <si>
    <t>keyboard</t>
  </si>
  <si>
    <t>Pen</t>
  </si>
  <si>
    <t>Pencil</t>
  </si>
  <si>
    <t>Paper</t>
  </si>
  <si>
    <t>Notes</t>
  </si>
  <si>
    <t>StickyNotes</t>
  </si>
  <si>
    <t>PenHolder</t>
  </si>
  <si>
    <t>Sheets</t>
  </si>
  <si>
    <t>&gt;45000</t>
  </si>
  <si>
    <t>Row Labels</t>
  </si>
  <si>
    <t>Grand Total</t>
  </si>
  <si>
    <t>Sum of Revenue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</si>
  <si>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</si>
  <si>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</si>
  <si>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</si>
  <si>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</si>
  <si>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</si>
  <si>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</si>
  <si>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</si>
  <si>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</si>
  <si>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</si>
  <si>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</si>
  <si>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</si>
  <si>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</si>
  <si>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Hello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</si>
</sst>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&quot;EUR&quot;* #,##0;&quot;EUR &quot;\(#,##0\)"/>
    <numFmt numFmtId="165" formatCode="#,##0;\-#,##0;"/>
    <numFmt numFmtId="166" formatCode="0.00000000"/>
    <numFmt numFmtId="167" formatCode=";;"/>
    <numFmt numFmtId="168" formatCode="_(* #,##0_);_(* \(#,##0\);_(* &quot;-&quot;??_);_(@_)"/>
  </numFmts>
  <fonts count="2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5" tint="-0.249977111117893"/>
      <name val="Century Gothic"/>
      <family val="2"/>
    </font>
    <font>
      <b/>
      <sz val="11"/>
      <name val="Century Gothic"/>
      <family val="2"/>
    </font>
    <font>
      <sz val="11"/>
      <name val="Century Gothic"/>
      <family val="2"/>
    </font>
    <font>
      <sz val="11"/>
      <color theme="1"/>
      <name val="Century Gothic"/>
      <family val="2"/>
    </font>
  </fonts>
  <fills count="18">
    <fill>
      <patternFill patternType="none"/>
    </fill>
    <fill>
      <patternFill patternType="gray125"/>
    </fill>
    <fill>
      <patternFill patternType="solid">
        <fgColor rgb="FF638EC6"/>
        <bgColor indexed="64"/>
      </patternFill>
    </fill>
    <fill>
      <patternFill patternType="solid">
        <fgColor rgb="FFD2DEEE"/>
        <bgColor indexed="64"/>
      </patternFill>
    </fill>
    <fill>
      <patternFill patternType="solid">
        <fgColor rgb="FFCA91F9"/>
        <bgColor indexed="64"/>
      </patternFill>
    </fill>
    <fill>
      <patternFill patternType="solid">
        <fgColor rgb="FFE8810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DF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n">
        <color indexed="64"/>
      </bottom>
      <diagonal/>
    </border>
    <border>
      <left/>
      <right/>
      <top/>
      <bottom style="thin">
        <color theme="1" tint="0.249977111117893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3743705557422"/>
      </top>
      <bottom/>
      <diagonal/>
    </border>
    <border>
      <left style="thin">
        <color theme="0" tint="-0.14996795556505021"/>
      </left>
      <right/>
      <top style="thin">
        <color theme="0" tint="-0.14993743705557422"/>
      </top>
      <bottom style="thick">
        <color theme="0" tint="-0.14996795556505021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/>
      <diagonal/>
    </border>
    <border>
      <left style="thin">
        <color theme="0" tint="-0.14993743705557422"/>
      </left>
      <right/>
      <top style="thin">
        <color theme="0" tint="-0.14993743705557422"/>
      </top>
      <bottom style="thick">
        <color theme="0" tint="-0.14993743705557422"/>
      </bottom>
      <diagonal/>
    </border>
  </borders>
  <cellStyleXfs count="5">
    <xf numFmtId="0" fontId="0" fillId="0" borderId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6" fillId="0" borderId="0"/>
  </cellStyleXfs>
  <cellXfs count="130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3" fillId="0" borderId="4" xfId="0" applyFont="1" applyBorder="1"/>
    <xf numFmtId="0" fontId="4" fillId="0" borderId="4" xfId="0" applyFont="1" applyBorder="1"/>
    <xf numFmtId="0" fontId="2" fillId="0" borderId="0" xfId="0" applyFont="1"/>
    <xf numFmtId="0" fontId="2" fillId="0" borderId="4" xfId="0" applyFont="1" applyBorder="1"/>
    <xf numFmtId="0" fontId="0" fillId="0" borderId="0" xfId="0" applyAlignment="1">
      <alignment horizontal="right"/>
    </xf>
    <xf numFmtId="0" fontId="1" fillId="2" borderId="0" xfId="0" applyFont="1" applyFill="1" applyBorder="1"/>
    <xf numFmtId="0" fontId="1" fillId="2" borderId="0" xfId="0" applyFont="1" applyFill="1"/>
    <xf numFmtId="0" fontId="1" fillId="2" borderId="0" xfId="0" applyFont="1" applyFill="1" applyBorder="1" applyAlignment="1">
      <alignment horizontal="left" wrapText="1"/>
    </xf>
    <xf numFmtId="0" fontId="0" fillId="3" borderId="0" xfId="0" applyFill="1"/>
    <xf numFmtId="0" fontId="0" fillId="3" borderId="7" xfId="0" applyFill="1" applyBorder="1"/>
    <xf numFmtId="3" fontId="0" fillId="0" borderId="0" xfId="0" applyNumberFormat="1"/>
    <xf numFmtId="0" fontId="4" fillId="0" borderId="0" xfId="0" applyFont="1" applyBorder="1"/>
    <xf numFmtId="0" fontId="3" fillId="0" borderId="0" xfId="0" applyFont="1" applyBorder="1"/>
    <xf numFmtId="0" fontId="2" fillId="0" borderId="11" xfId="0" applyFont="1" applyBorder="1"/>
    <xf numFmtId="0" fontId="2" fillId="0" borderId="4" xfId="0" applyFont="1" applyFill="1" applyBorder="1" applyAlignment="1">
      <alignment horizontal="left"/>
    </xf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2" fillId="0" borderId="4" xfId="0" applyFont="1" applyFill="1" applyBorder="1"/>
    <xf numFmtId="0" fontId="0" fillId="0" borderId="4" xfId="0" applyFill="1" applyBorder="1"/>
    <xf numFmtId="0" fontId="2" fillId="5" borderId="0" xfId="0" applyFont="1" applyFill="1" applyAlignment="1">
      <alignment horizontal="center"/>
    </xf>
    <xf numFmtId="0" fontId="2" fillId="5" borderId="12" xfId="0" applyFont="1" applyFill="1" applyBorder="1"/>
    <xf numFmtId="0" fontId="2" fillId="4" borderId="6" xfId="0" applyFont="1" applyFill="1" applyBorder="1"/>
    <xf numFmtId="3" fontId="0" fillId="0" borderId="13" xfId="0" applyNumberFormat="1" applyBorder="1"/>
    <xf numFmtId="0" fontId="1" fillId="2" borderId="4" xfId="0" applyFont="1" applyFill="1" applyBorder="1" applyAlignment="1">
      <alignment horizontal="centerContinuous"/>
    </xf>
    <xf numFmtId="0" fontId="0" fillId="2" borderId="14" xfId="0" applyFill="1" applyBorder="1" applyAlignment="1">
      <alignment horizontal="centerContinuous"/>
    </xf>
    <xf numFmtId="0" fontId="1" fillId="2" borderId="4" xfId="0" applyFont="1" applyFill="1" applyBorder="1" applyAlignment="1">
      <alignment horizontal="centerContinuous" wrapText="1"/>
    </xf>
    <xf numFmtId="0" fontId="0" fillId="2" borderId="4" xfId="0" applyFill="1" applyBorder="1" applyAlignment="1">
      <alignment horizontal="centerContinuous"/>
    </xf>
    <xf numFmtId="0" fontId="0" fillId="0" borderId="0" xfId="0" applyNumberFormat="1"/>
    <xf numFmtId="164" fontId="0" fillId="3" borderId="6" xfId="0" applyNumberFormat="1" applyFill="1" applyBorder="1"/>
    <xf numFmtId="14" fontId="0" fillId="0" borderId="0" xfId="0" applyNumberFormat="1"/>
    <xf numFmtId="9" fontId="0" fillId="0" borderId="0" xfId="0" applyNumberFormat="1"/>
    <xf numFmtId="0" fontId="2" fillId="0" borderId="4" xfId="0" applyNumberFormat="1" applyFont="1" applyBorder="1"/>
    <xf numFmtId="0" fontId="1" fillId="6" borderId="0" xfId="0" applyFont="1" applyFill="1"/>
    <xf numFmtId="0" fontId="2" fillId="0" borderId="15" xfId="0" applyFont="1" applyBorder="1"/>
    <xf numFmtId="0" fontId="2" fillId="0" borderId="15" xfId="0" applyFont="1" applyBorder="1" applyAlignment="1">
      <alignment horizontal="right"/>
    </xf>
    <xf numFmtId="0" fontId="2" fillId="0" borderId="15" xfId="0" applyFont="1" applyBorder="1" applyAlignment="1">
      <alignment horizontal="left"/>
    </xf>
    <xf numFmtId="37" fontId="0" fillId="3" borderId="6" xfId="0" applyNumberFormat="1" applyFill="1" applyBorder="1"/>
    <xf numFmtId="0" fontId="0" fillId="0" borderId="15" xfId="0" applyBorder="1"/>
    <xf numFmtId="0" fontId="2" fillId="5" borderId="15" xfId="0" applyFont="1" applyFill="1" applyBorder="1" applyAlignment="1">
      <alignment horizontal="center"/>
    </xf>
    <xf numFmtId="0" fontId="0" fillId="5" borderId="0" xfId="0" applyFill="1"/>
    <xf numFmtId="0" fontId="1" fillId="2" borderId="0" xfId="0" applyFont="1" applyFill="1" applyAlignment="1">
      <alignment horizontal="right"/>
    </xf>
    <xf numFmtId="0" fontId="0" fillId="3" borderId="0" xfId="0" applyFill="1" applyAlignment="1">
      <alignment horizontal="right"/>
    </xf>
    <xf numFmtId="0" fontId="0" fillId="0" borderId="16" xfId="0" applyBorder="1"/>
    <xf numFmtId="0" fontId="2" fillId="0" borderId="4" xfId="0" applyFont="1" applyFill="1" applyBorder="1" applyAlignment="1">
      <alignment horizontal="right"/>
    </xf>
    <xf numFmtId="3" fontId="0" fillId="3" borderId="0" xfId="0" applyNumberFormat="1" applyFill="1"/>
    <xf numFmtId="1" fontId="0" fillId="0" borderId="16" xfId="0" applyNumberFormat="1" applyBorder="1"/>
    <xf numFmtId="0" fontId="2" fillId="0" borderId="16" xfId="0" applyFont="1" applyBorder="1" applyAlignment="1">
      <alignment horizontal="right"/>
    </xf>
    <xf numFmtId="3" fontId="0" fillId="0" borderId="16" xfId="0" applyNumberFormat="1" applyBorder="1"/>
    <xf numFmtId="3" fontId="0" fillId="3" borderId="6" xfId="0" applyNumberFormat="1" applyFill="1" applyBorder="1"/>
    <xf numFmtId="0" fontId="2" fillId="7" borderId="4" xfId="0" applyFont="1" applyFill="1" applyBorder="1"/>
    <xf numFmtId="0" fontId="0" fillId="7" borderId="4" xfId="0" applyFill="1" applyBorder="1"/>
    <xf numFmtId="0" fontId="6" fillId="0" borderId="0" xfId="0" applyFont="1"/>
    <xf numFmtId="3" fontId="0" fillId="0" borderId="0" xfId="0" applyNumberFormat="1" applyAlignment="1">
      <alignment horizontal="right" vertical="center"/>
    </xf>
    <xf numFmtId="0" fontId="0" fillId="8" borderId="0" xfId="0" applyFill="1"/>
    <xf numFmtId="0" fontId="0" fillId="9" borderId="0" xfId="0" applyFill="1"/>
    <xf numFmtId="3" fontId="0" fillId="9" borderId="0" xfId="0" applyNumberFormat="1" applyFill="1"/>
    <xf numFmtId="0" fontId="7" fillId="0" borderId="4" xfId="0" applyFont="1" applyBorder="1"/>
    <xf numFmtId="0" fontId="0" fillId="0" borderId="0" xfId="0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2" fillId="10" borderId="0" xfId="0" applyFont="1" applyFill="1" applyAlignment="1">
      <alignment horizontal="left"/>
    </xf>
    <xf numFmtId="3" fontId="2" fillId="0" borderId="0" xfId="0" applyNumberFormat="1" applyFont="1"/>
    <xf numFmtId="166" fontId="0" fillId="0" borderId="0" xfId="0" applyNumberFormat="1" applyFill="1"/>
    <xf numFmtId="0" fontId="8" fillId="11" borderId="0" xfId="0" applyFont="1" applyFill="1"/>
    <xf numFmtId="0" fontId="9" fillId="0" borderId="0" xfId="0" applyFont="1" applyAlignment="1">
      <alignment horizontal="right"/>
    </xf>
    <xf numFmtId="14" fontId="0" fillId="12" borderId="17" xfId="0" applyNumberFormat="1" applyFill="1" applyBorder="1"/>
    <xf numFmtId="14" fontId="0" fillId="12" borderId="18" xfId="0" applyNumberFormat="1" applyFill="1" applyBorder="1"/>
    <xf numFmtId="0" fontId="0" fillId="0" borderId="0" xfId="0" applyAlignment="1">
      <alignment vertical="center"/>
    </xf>
    <xf numFmtId="0" fontId="0" fillId="9" borderId="19" xfId="0" applyFill="1" applyBorder="1"/>
    <xf numFmtId="0" fontId="0" fillId="9" borderId="20" xfId="0" applyFill="1" applyBorder="1"/>
    <xf numFmtId="0" fontId="0" fillId="0" borderId="4" xfId="0" applyBorder="1" applyAlignment="1">
      <alignment horizontal="right"/>
    </xf>
    <xf numFmtId="0" fontId="0" fillId="13" borderId="4" xfId="0" applyFill="1" applyBorder="1"/>
    <xf numFmtId="0" fontId="11" fillId="0" borderId="0" xfId="0" applyFont="1"/>
    <xf numFmtId="3" fontId="0" fillId="0" borderId="0" xfId="0" applyNumberFormat="1" applyBorder="1"/>
    <xf numFmtId="0" fontId="1" fillId="2" borderId="0" xfId="0" applyFont="1" applyFill="1" applyBorder="1" applyAlignment="1">
      <alignment horizontal="right"/>
    </xf>
    <xf numFmtId="0" fontId="0" fillId="14" borderId="0" xfId="0" applyFill="1"/>
    <xf numFmtId="167" fontId="0" fillId="0" borderId="0" xfId="0" applyNumberFormat="1"/>
    <xf numFmtId="0" fontId="0" fillId="0" borderId="0" xfId="0" applyFill="1"/>
    <xf numFmtId="0" fontId="12" fillId="0" borderId="0" xfId="0" applyFont="1" applyFill="1" applyBorder="1"/>
    <xf numFmtId="0" fontId="13" fillId="0" borderId="0" xfId="0" applyFont="1" applyFill="1" applyBorder="1"/>
    <xf numFmtId="0" fontId="14" fillId="0" borderId="0" xfId="0" applyFont="1" applyFill="1" applyBorder="1"/>
    <xf numFmtId="0" fontId="15" fillId="0" borderId="0" xfId="0" applyFont="1" applyFill="1" applyBorder="1"/>
    <xf numFmtId="168" fontId="0" fillId="0" borderId="0" xfId="1" applyNumberFormat="1" applyFont="1"/>
    <xf numFmtId="0" fontId="15" fillId="0" borderId="0" xfId="0" applyFont="1" applyFill="1" applyAlignment="1">
      <alignment horizontal="right"/>
    </xf>
    <xf numFmtId="0" fontId="1" fillId="15" borderId="4" xfId="0" applyFont="1" applyFill="1" applyBorder="1"/>
    <xf numFmtId="0" fontId="3" fillId="0" borderId="4" xfId="2" applyFont="1" applyBorder="1"/>
    <xf numFmtId="0" fontId="10" fillId="0" borderId="4" xfId="2" applyBorder="1"/>
    <xf numFmtId="0" fontId="10" fillId="0" borderId="0" xfId="2"/>
    <xf numFmtId="0" fontId="3" fillId="0" borderId="0" xfId="2" applyFont="1" applyBorder="1"/>
    <xf numFmtId="0" fontId="10" fillId="0" borderId="0" xfId="2" applyBorder="1"/>
    <xf numFmtId="0" fontId="10" fillId="0" borderId="4" xfId="2" applyBorder="1" applyAlignment="1"/>
    <xf numFmtId="0" fontId="8" fillId="11" borderId="0" xfId="2" applyFont="1" applyFill="1"/>
    <xf numFmtId="9" fontId="2" fillId="9" borderId="0" xfId="3" applyFont="1" applyFill="1"/>
    <xf numFmtId="9" fontId="0" fillId="13" borderId="0" xfId="3" applyFont="1" applyFill="1"/>
    <xf numFmtId="0" fontId="17" fillId="16" borderId="0" xfId="4" applyFont="1" applyFill="1" applyBorder="1" applyAlignment="1">
      <alignment horizontal="center" vertical="center"/>
    </xf>
    <xf numFmtId="0" fontId="16" fillId="16" borderId="0" xfId="4" applyFill="1" applyBorder="1"/>
    <xf numFmtId="0" fontId="16" fillId="0" borderId="0" xfId="4"/>
    <xf numFmtId="0" fontId="17" fillId="0" borderId="0" xfId="4" applyFont="1" applyFill="1" applyBorder="1" applyAlignment="1">
      <alignment horizontal="center" vertical="center"/>
    </xf>
    <xf numFmtId="0" fontId="19" fillId="0" borderId="0" xfId="4" applyFont="1" applyFill="1" applyBorder="1" applyAlignment="1">
      <alignment horizontal="center" vertical="center"/>
    </xf>
    <xf numFmtId="0" fontId="18" fillId="17" borderId="0" xfId="4" applyFont="1" applyFill="1" applyBorder="1" applyAlignment="1">
      <alignment horizontal="center" vertical="center"/>
    </xf>
    <xf numFmtId="0" fontId="2" fillId="0" borderId="9" xfId="0" applyNumberFormat="1" applyFont="1" applyFill="1" applyBorder="1"/>
    <xf numFmtId="0" fontId="0" fillId="0" borderId="4" xfId="0" applyNumberFormat="1" applyFill="1" applyBorder="1"/>
    <xf numFmtId="165" fontId="0" fillId="0" borderId="0" xfId="0" applyNumberFormat="1" applyFill="1"/>
    <xf numFmtId="0" fontId="2" fillId="0" borderId="15" xfId="0" applyFont="1" applyFill="1" applyBorder="1" applyAlignment="1">
      <alignment horizontal="center"/>
    </xf>
    <xf numFmtId="37" fontId="0" fillId="0" borderId="6" xfId="0" applyNumberFormat="1" applyFill="1" applyBorder="1"/>
    <xf numFmtId="0" fontId="2" fillId="0" borderId="0" xfId="0" applyFont="1" applyFill="1" applyBorder="1"/>
    <xf numFmtId="0" fontId="0" fillId="0" borderId="0" xfId="0" applyFill="1" applyBorder="1"/>
    <xf numFmtId="0" fontId="2" fillId="0" borderId="0" xfId="0" applyFont="1" applyFill="1" applyBorder="1" applyAlignment="1">
      <alignment horizontal="center"/>
    </xf>
    <xf numFmtId="37" fontId="0" fillId="0" borderId="0" xfId="0" applyNumberFormat="1" applyFill="1" applyBorder="1"/>
    <xf numFmtId="167" fontId="0" fillId="0" borderId="0" xfId="0" applyNumberFormat="1" applyFont="1" applyFill="1"/>
    <xf numFmtId="167" fontId="0" fillId="0" borderId="0" xfId="0" applyNumberFormat="1" applyFill="1"/>
    <xf numFmtId="0" fontId="0" fillId="0" borderId="0" xfId="0" applyFill="1" applyAlignment="1">
      <alignment wrapText="1"/>
    </xf>
    <xf numFmtId="0" fontId="0" fillId="0" borderId="0" xfId="0" applyFont="1" applyFill="1" applyBorder="1"/>
    <xf numFmtId="0" fontId="20" fillId="0" borderId="0" xfId="0" applyFont="1"/>
    <xf numFmtId="0" fontId="20" fillId="0" borderId="0" xfId="0" applyFont="1"/>
    <xf numFmtId="0" fontId="20" fillId="0" borderId="0" xfId="0" applyFont="1"/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68" fontId="0" fillId="0" borderId="0" xfId="1" applyNumberFormat="1" applyFont="1"/>
    <xf numFmtId="0" fontId="0" fillId="0" borderId="0" xfId="0" applyBorder="1"/>
    <xf numFmtId="0" fontId="20" fillId="0" borderId="0" xfId="0" applyFont="1"/>
  </cellXfs>
  <cellStyles count="5">
    <cellStyle name="Comma" xfId="1" builtinId="3"/>
    <cellStyle name="Normal" xfId="0" builtinId="0"/>
    <cellStyle name="Normal 2" xfId="4"/>
    <cellStyle name="Normal 5" xfId="2"/>
    <cellStyle name="Percent 2" xfId="3"/>
  </cellStyles>
  <dxfs count="10">
    <dxf>
      <border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4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8" tint="0.3999755851924192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8" tint="0.39997558519241921"/>
        </patternFill>
      </fill>
    </dxf>
    <dxf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638EC6"/>
        </patternFill>
      </fill>
    </dxf>
    <dxf>
      <font>
        <b/>
        <color theme="1"/>
      </font>
      <border>
        <bottom style="thin">
          <color theme="4"/>
        </bottom>
        <vertical/>
        <horizontal/>
      </border>
    </dxf>
    <dxf>
      <font>
        <color theme="1"/>
      </font>
      <border diagonalUp="0" diagonalDown="0">
        <left/>
        <right/>
        <top/>
        <bottom/>
        <vertical/>
        <horizontal/>
      </border>
    </dxf>
    <dxf>
      <font>
        <b/>
        <color theme="1"/>
      </font>
      <border>
        <bottom style="thin">
          <color theme="6"/>
        </bottom>
        <vertical/>
        <horizontal/>
      </border>
    </dxf>
    <dxf>
      <font>
        <color theme="1"/>
      </font>
      <border diagonalUp="0" diagonalDown="0">
        <left/>
        <right/>
        <top/>
        <bottom/>
        <vertical/>
        <horizontal/>
      </border>
    </dxf>
  </dxfs>
  <tableStyles count="2" defaultTableStyle="TableStyleMedium2" defaultPivotStyle="PivotStyleLight16">
    <tableStyle name="lg style" pivot="0" table="0" count="10">
      <tableStyleElement type="wholeTable" dxfId="9"/>
      <tableStyleElement type="headerRow" dxfId="8"/>
    </tableStyle>
    <tableStyle name="Slicer Without Border" pivot="0" table="0" count="10">
      <tableStyleElement type="wholeTable" dxfId="7"/>
      <tableStyleElement type="headerRow" dxfId="6"/>
    </tableStyle>
  </tableStyles>
  <colors>
    <mruColors>
      <color rgb="FF63B8DD"/>
      <color rgb="FF5FCED3"/>
      <color rgb="FF638EC6"/>
      <color rgb="FFD2DEEE"/>
      <color rgb="FFE8810C"/>
      <color rgb="FFADC3E1"/>
      <color rgb="FF84A5D2"/>
      <color rgb="FFC67F77"/>
      <color rgb="FFCA91F9"/>
      <color rgb="FF840CE8"/>
    </mruColors>
  </colors>
  <extLst>
    <ext xmlns:x14="http://schemas.microsoft.com/office/spreadsheetml/2009/9/main" uri="{46F421CA-312F-682f-3DD2-61675219B42D}">
      <x14:dxfs count="16"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theme="4" tint="0.79998168889431442"/>
              <bgColor theme="4" tint="0.79998168889431442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theme="4" tint="0.59999389629810485"/>
              <bgColor theme="4" tint="0.59999389629810485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E0E0E0"/>
            </left>
            <right style="thin">
              <color rgb="FFE0E0E0"/>
            </right>
            <top style="thin">
              <color rgb="FFE0E0E0"/>
            </top>
            <bottom style="thin">
              <color rgb="FFE0E0E0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theme="6" tint="0.79998168889431442"/>
              <bgColor theme="6" tint="0.79998168889431442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theme="6" tint="0.59999389629810485"/>
              <bgColor theme="6" tint="0.59999389629810485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E0E0E0"/>
            </left>
            <right style="thin">
              <color rgb="FFE0E0E0"/>
            </right>
            <top style="thin">
              <color rgb="FFE0E0E0"/>
            </top>
            <bottom style="thin">
              <color rgb="FFE0E0E0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SlicerStyleLight1">
        <x14:slicerStyle name="lg style">
          <x14:slicerStyleElements>
            <x14:slicerStyleElement type="unselectedItemWithData" dxfId="15"/>
            <x14:slicerStyleElement type="unselectedItemWithNoData" dxfId="14"/>
            <x14:slicerStyleElement type="selectedItemWithData" dxfId="13"/>
            <x14:slicerStyleElement type="selectedItemWithNoData" dxfId="12"/>
            <x14:slicerStyleElement type="hoveredUnselectedItemWithData" dxfId="11"/>
            <x14:slicerStyleElement type="hoveredSelectedItemWithData" dxfId="10"/>
            <x14:slicerStyleElement type="hoveredUnselectedItemWithNoData" dxfId="9"/>
            <x14:slicerStyleElement type="hoveredSelectedItemWithNoData" dxfId="8"/>
          </x14:slicerStyleElements>
        </x14:slicerStyle>
        <x14:slicerStyle name="Slicer Without Border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pivotCacheDefinition" Target="pivotCache/pivotCacheDefinition1.xml"/><Relationship Id="rId27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7.png"/><Relationship Id="rId4" Type="http://schemas.openxmlformats.org/officeDocument/2006/relationships/image" Target="../media/image8.png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microsoft.com/office/2011/relationships/chartColorStyle" Target="colors9.xml"/><Relationship Id="rId1" Type="http://schemas.microsoft.com/office/2011/relationships/chartStyle" Target="style9.xml"/><Relationship Id="rId6" Type="http://schemas.openxmlformats.org/officeDocument/2006/relationships/image" Target="../media/image14.png"/><Relationship Id="rId5" Type="http://schemas.openxmlformats.org/officeDocument/2006/relationships/image" Target="../media/image13.png"/><Relationship Id="rId4" Type="http://schemas.openxmlformats.org/officeDocument/2006/relationships/image" Target="../media/image12.png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[Demo-WorkBook-Dashboard - student file.xlsx]GetPivotData!PivotTable1</c:name>
    <c:fmtId val="0"/>
  </c:pivotSource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GetPivotData!$G$4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GetPivotData!$F$5:$F$12</c:f>
              <c:strCache>
                <c:ptCount val="7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Dec</c:v>
                </c:pt>
                <c:pt idx="6">
                  <c:v>jun</c:v>
                </c:pt>
              </c:strCache>
            </c:strRef>
          </c:cat>
          <c:val>
            <c:numRef>
              <c:f>GetPivotData!$G$5:$G$12</c:f>
              <c:numCache>
                <c:formatCode>General</c:formatCode>
                <c:ptCount val="7"/>
                <c:pt idx="0">
                  <c:v>40367</c:v>
                </c:pt>
                <c:pt idx="1">
                  <c:v>15033</c:v>
                </c:pt>
                <c:pt idx="2">
                  <c:v>46322</c:v>
                </c:pt>
                <c:pt idx="3">
                  <c:v>59181.599999999999</c:v>
                </c:pt>
                <c:pt idx="4">
                  <c:v>20400</c:v>
                </c:pt>
                <c:pt idx="5">
                  <c:v>20400</c:v>
                </c:pt>
                <c:pt idx="6">
                  <c:v>12000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DF-42DC-8115-8684EFA024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17530751"/>
        <c:axId val="1517533663"/>
      </c:barChart>
      <c:catAx>
        <c:axId val="15175307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7533663"/>
        <c:crosses val="autoZero"/>
        <c:auto val="1"/>
        <c:lblAlgn val="ctr"/>
        <c:lblOffset val="100"/>
        <c:noMultiLvlLbl val="0"/>
      </c:catAx>
      <c:valAx>
        <c:axId val="15175336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75307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'Icons 1'!$A$8</c:f>
              <c:strCache>
                <c:ptCount val="1"/>
                <c:pt idx="0">
                  <c:v>Full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1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2DE-41BA-81BD-F6EF00C89C84}"/>
              </c:ext>
            </c:extLst>
          </c:dPt>
          <c:val>
            <c:numRef>
              <c:f>'Icons 1'!$B$8</c:f>
              <c:numCache>
                <c:formatCode>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DE-41BA-81BD-F6EF00C89C84}"/>
            </c:ext>
          </c:extLst>
        </c:ser>
        <c:ser>
          <c:idx val="0"/>
          <c:order val="1"/>
          <c:tx>
            <c:strRef>
              <c:f>'Icons 1'!$A$7</c:f>
              <c:strCache>
                <c:ptCount val="1"/>
                <c:pt idx="0">
                  <c:v>Male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2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72DE-41BA-81BD-F6EF00C89C8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n-US" sz="2000" b="0" i="0" u="none" strike="noStrike" kern="1200" baseline="0">
                      <a:solidFill>
                        <a:schemeClr val="bg1"/>
                      </a:solidFill>
                      <a:latin typeface="Lato Black" panose="020F0502020204030203" pitchFamily="34" charset="0"/>
                      <a:ea typeface="Lato Black" panose="020F0502020204030203" pitchFamily="34" charset="0"/>
                      <a:cs typeface="Lato Black" panose="020F0502020204030203" pitchFamily="34" charset="0"/>
                    </a:defRPr>
                  </a:pPr>
                  <a:endParaRPr lang="en-US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72DE-41BA-81BD-F6EF00C89C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'Icons 1'!$B$7</c:f>
              <c:numCache>
                <c:formatCode>0%</c:formatCode>
                <c:ptCount val="1"/>
                <c:pt idx="0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DE-41BA-81BD-F6EF00C89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1752888"/>
        <c:axId val="121754856"/>
      </c:barChart>
      <c:scatterChart>
        <c:scatterStyle val="lineMarker"/>
        <c:varyColors val="0"/>
        <c:ser>
          <c:idx val="2"/>
          <c:order val="2"/>
          <c:tx>
            <c:v>icon</c:v>
          </c:tx>
          <c:spPr>
            <a:ln w="25400" cap="rnd">
              <a:noFill/>
              <a:round/>
            </a:ln>
            <a:effectLst/>
          </c:spPr>
          <c:marker>
            <c:symbol val="picture"/>
            <c:spPr>
              <a:blipFill>
                <a:blip xmlns:r="http://schemas.openxmlformats.org/officeDocument/2006/relationships" r:embed="rId3"/>
                <a:stretch>
                  <a:fillRect/>
                </a:stretch>
              </a:blipFill>
              <a:ln w="25400">
                <a:noFill/>
              </a:ln>
              <a:effectLst/>
            </c:spPr>
          </c:marker>
          <c:dPt>
            <c:idx val="0"/>
            <c:marker>
              <c:spPr>
                <a:blipFill>
                  <a:blip xmlns:r="http://schemas.openxmlformats.org/officeDocument/2006/relationships" r:embed="rId4"/>
                  <a:stretch>
                    <a:fillRect/>
                  </a:stretch>
                </a:blipFill>
                <a:ln w="25400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2DE-41BA-81BD-F6EF00C89C84}"/>
              </c:ext>
            </c:extLst>
          </c:dPt>
          <c:xVal>
            <c:numRef>
              <c:f>'Icons 1'!$C$7</c:f>
              <c:numCache>
                <c:formatCode>0%</c:formatCode>
                <c:ptCount val="1"/>
                <c:pt idx="0">
                  <c:v>0.4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0.5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7-72DE-41BA-81BD-F6EF00C89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2049824"/>
        <c:axId val="332046872"/>
      </c:scatterChart>
      <c:catAx>
        <c:axId val="12175288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21754856"/>
        <c:crosses val="autoZero"/>
        <c:auto val="1"/>
        <c:lblAlgn val="ctr"/>
        <c:lblOffset val="100"/>
        <c:noMultiLvlLbl val="0"/>
      </c:catAx>
      <c:valAx>
        <c:axId val="121754856"/>
        <c:scaling>
          <c:orientation val="minMax"/>
          <c:max val="1"/>
          <c:min val="0"/>
        </c:scaling>
        <c:delete val="1"/>
        <c:axPos val="b"/>
        <c:numFmt formatCode="0%" sourceLinked="1"/>
        <c:majorTickMark val="none"/>
        <c:minorTickMark val="none"/>
        <c:tickLblPos val="nextTo"/>
        <c:crossAx val="121752888"/>
        <c:crosses val="autoZero"/>
        <c:crossBetween val="between"/>
      </c:valAx>
      <c:valAx>
        <c:axId val="332046872"/>
        <c:scaling>
          <c:orientation val="minMax"/>
          <c:max val="1"/>
          <c:min val="0"/>
        </c:scaling>
        <c:delete val="1"/>
        <c:axPos val="r"/>
        <c:numFmt formatCode="General" sourceLinked="1"/>
        <c:majorTickMark val="out"/>
        <c:minorTickMark val="none"/>
        <c:tickLblPos val="nextTo"/>
        <c:crossAx val="332049824"/>
        <c:crosses val="max"/>
        <c:crossBetween val="midCat"/>
      </c:valAx>
      <c:valAx>
        <c:axId val="332049824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3320468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'Icons 2'!$C$11</c:f>
              <c:strCache>
                <c:ptCount val="1"/>
                <c:pt idx="0">
                  <c:v>full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3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C4CA-440F-9D27-894CD44D7586}"/>
              </c:ext>
            </c:extLst>
          </c:dPt>
          <c:dPt>
            <c:idx val="1"/>
            <c:invertIfNegative val="0"/>
            <c:bubble3D val="0"/>
            <c:spPr>
              <a:blipFill>
                <a:blip xmlns:r="http://schemas.openxmlformats.org/officeDocument/2006/relationships" r:embed="rId4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4CA-440F-9D27-894CD44D7586}"/>
              </c:ext>
            </c:extLst>
          </c:dPt>
          <c:dLbls>
            <c:dLbl>
              <c:idx val="0"/>
              <c:layout>
                <c:manualLayout>
                  <c:x val="-0.16666666666666669"/>
                  <c:y val="0"/>
                </c:manualLayout>
              </c:layout>
              <c:tx>
                <c:rich>
                  <a:bodyPr/>
                  <a:lstStyle/>
                  <a:p>
                    <a:fld id="{18E39405-2CE7-43EA-A1C5-4C8EBB0DB35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C4CA-440F-9D27-894CD44D7586}"/>
                </c:ext>
              </c:extLst>
            </c:dLbl>
            <c:dLbl>
              <c:idx val="1"/>
              <c:layout>
                <c:manualLayout>
                  <c:x val="0.15277777777777768"/>
                  <c:y val="0"/>
                </c:manualLayout>
              </c:layout>
              <c:tx>
                <c:rich>
                  <a:bodyPr/>
                  <a:lstStyle/>
                  <a:p>
                    <a:fld id="{A6F90D00-C85E-4BA1-8096-8BB9DDBDC3F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C4CA-440F-9D27-894CD44D75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'Icons 2'!$D$9:$E$9</c:f>
              <c:strCache>
                <c:ptCount val="2"/>
                <c:pt idx="0">
                  <c:v>Female</c:v>
                </c:pt>
                <c:pt idx="1">
                  <c:v>Male</c:v>
                </c:pt>
              </c:strCache>
            </c:strRef>
          </c:cat>
          <c:val>
            <c:numRef>
              <c:f>'Icons 2'!$D$11:$E$11</c:f>
              <c:numCache>
                <c:formatCode>0%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'Icons 2'!$D$10:$E$10</c15:f>
                <c15:dlblRangeCache>
                  <c:ptCount val="2"/>
                  <c:pt idx="0">
                    <c:v>100%</c:v>
                  </c:pt>
                  <c:pt idx="1">
                    <c:v>0%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1-C4CA-440F-9D27-894CD44D7586}"/>
            </c:ext>
          </c:extLst>
        </c:ser>
        <c:ser>
          <c:idx val="0"/>
          <c:order val="1"/>
          <c:tx>
            <c:strRef>
              <c:f>'Icons 2'!$C$10</c:f>
              <c:strCache>
                <c:ptCount val="1"/>
                <c:pt idx="0">
                  <c:v>filled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5"/>
                <a:stretch>
                  <a:fillRect/>
                </a:stretch>
              </a:blipFill>
              <a:ln>
                <a:noFill/>
              </a:ln>
              <a:effectLst/>
            </c:spPr>
            <c:pictureOptions>
              <c:pictureFormat val="stackScale"/>
            </c:pictureOptions>
            <c:extLst>
              <c:ext xmlns:c16="http://schemas.microsoft.com/office/drawing/2014/chart" uri="{C3380CC4-5D6E-409C-BE32-E72D297353CC}">
                <c16:uniqueId val="{00000004-C4CA-440F-9D27-894CD44D7586}"/>
              </c:ext>
            </c:extLst>
          </c:dPt>
          <c:dPt>
            <c:idx val="1"/>
            <c:invertIfNegative val="0"/>
            <c:bubble3D val="0"/>
            <c:spPr>
              <a:blipFill>
                <a:blip xmlns:r="http://schemas.openxmlformats.org/officeDocument/2006/relationships" r:embed="rId6"/>
                <a:stretch>
                  <a:fillRect/>
                </a:stretch>
              </a:blipFill>
              <a:ln>
                <a:noFill/>
              </a:ln>
              <a:effectLst/>
            </c:spPr>
            <c:pictureOptions>
              <c:pictureFormat val="stackScale"/>
            </c:pictureOptions>
            <c:extLst>
              <c:ext xmlns:c16="http://schemas.microsoft.com/office/drawing/2014/chart" uri="{C3380CC4-5D6E-409C-BE32-E72D297353CC}">
                <c16:uniqueId val="{00000005-C4CA-440F-9D27-894CD44D7586}"/>
              </c:ext>
            </c:extLst>
          </c:dPt>
          <c:cat>
            <c:strRef>
              <c:f>'Icons 2'!$D$9:$E$9</c:f>
              <c:strCache>
                <c:ptCount val="2"/>
                <c:pt idx="0">
                  <c:v>Female</c:v>
                </c:pt>
                <c:pt idx="1">
                  <c:v>Male</c:v>
                </c:pt>
              </c:strCache>
            </c:strRef>
          </c:cat>
          <c:val>
            <c:numRef>
              <c:f>'Icons 2'!$D$10:$E$10</c:f>
              <c:numCache>
                <c:formatCode>0%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CA-440F-9D27-894CD44D75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"/>
        <c:overlap val="100"/>
        <c:axId val="1177378464"/>
        <c:axId val="1177374720"/>
      </c:barChart>
      <c:catAx>
        <c:axId val="1177378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7374720"/>
        <c:crosses val="autoZero"/>
        <c:auto val="1"/>
        <c:lblAlgn val="ctr"/>
        <c:lblOffset val="100"/>
        <c:noMultiLvlLbl val="0"/>
      </c:catAx>
      <c:valAx>
        <c:axId val="1177374720"/>
        <c:scaling>
          <c:orientation val="minMax"/>
          <c:max val="1"/>
        </c:scaling>
        <c:delete val="1"/>
        <c:axPos val="l"/>
        <c:numFmt formatCode="0%" sourceLinked="1"/>
        <c:majorTickMark val="none"/>
        <c:minorTickMark val="none"/>
        <c:tickLblPos val="nextTo"/>
        <c:crossAx val="1177378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ubbleChart>
        <c:varyColors val="0"/>
        <c:ser>
          <c:idx val="0"/>
          <c:order val="0"/>
          <c:tx>
            <c:strRef>
              <c:f>Map!$F$3</c:f>
              <c:strCache>
                <c:ptCount val="1"/>
                <c:pt idx="0">
                  <c:v>y</c:v>
                </c:pt>
              </c:strCache>
            </c:strRef>
          </c:tx>
          <c:spPr>
            <a:solidFill>
              <a:schemeClr val="accent1"/>
            </a:solidFill>
            <a:ln w="19050">
              <a:noFill/>
            </a:ln>
            <a:effectLst/>
          </c:spPr>
          <c:invertIfNegative val="0"/>
          <c:xVal>
            <c:numRef>
              <c:f>Map!$E$4:$E$8</c:f>
              <c:numCache>
                <c:formatCode>General</c:formatCode>
                <c:ptCount val="5"/>
                <c:pt idx="0">
                  <c:v>5.0000000000000001E-3</c:v>
                </c:pt>
                <c:pt idx="1">
                  <c:v>0.1</c:v>
                </c:pt>
                <c:pt idx="2">
                  <c:v>0.35</c:v>
                </c:pt>
                <c:pt idx="3">
                  <c:v>0.6</c:v>
                </c:pt>
                <c:pt idx="4">
                  <c:v>0.85</c:v>
                </c:pt>
              </c:numCache>
            </c:numRef>
          </c:xVal>
          <c:yVal>
            <c:numRef>
              <c:f>Map!$F$4:$F$8</c:f>
              <c:numCache>
                <c:formatCode>General</c:formatCode>
                <c:ptCount val="5"/>
                <c:pt idx="0">
                  <c:v>0.8</c:v>
                </c:pt>
                <c:pt idx="1">
                  <c:v>0.3</c:v>
                </c:pt>
                <c:pt idx="2">
                  <c:v>0.55000000000000004</c:v>
                </c:pt>
                <c:pt idx="3">
                  <c:v>0.8</c:v>
                </c:pt>
                <c:pt idx="4">
                  <c:v>0.2</c:v>
                </c:pt>
              </c:numCache>
            </c:numRef>
          </c:yVal>
          <c:bubbleSize>
            <c:numLit>
              <c:formatCode>General</c:formatCode>
              <c:ptCount val="5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</c:numLit>
          </c:bubbleSize>
          <c:bubble3D val="0"/>
          <c:extLst>
            <c:ext xmlns:c16="http://schemas.microsoft.com/office/drawing/2014/chart" uri="{C3380CC4-5D6E-409C-BE32-E72D297353CC}">
              <c16:uniqueId val="{00000000-1519-44B8-85EF-84A0E9706B56}"/>
            </c:ext>
          </c:extLst>
        </c:ser>
        <c:ser>
          <c:idx val="1"/>
          <c:order val="1"/>
          <c:tx>
            <c:strRef>
              <c:f>Map!$H$3</c:f>
              <c:strCache>
                <c:ptCount val="1"/>
                <c:pt idx="0">
                  <c:v>Revenue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 w="25400">
              <a:noFill/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5-1519-44B8-85EF-84A0E9706B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Map!$E$4:$E$8</c:f>
              <c:numCache>
                <c:formatCode>General</c:formatCode>
                <c:ptCount val="5"/>
                <c:pt idx="0">
                  <c:v>5.0000000000000001E-3</c:v>
                </c:pt>
                <c:pt idx="1">
                  <c:v>0.1</c:v>
                </c:pt>
                <c:pt idx="2">
                  <c:v>0.35</c:v>
                </c:pt>
                <c:pt idx="3">
                  <c:v>0.6</c:v>
                </c:pt>
                <c:pt idx="4">
                  <c:v>0.85</c:v>
                </c:pt>
              </c:numCache>
            </c:numRef>
          </c:xVal>
          <c:yVal>
            <c:numRef>
              <c:f>Map!$F$4:$F$8</c:f>
              <c:numCache>
                <c:formatCode>General</c:formatCode>
                <c:ptCount val="5"/>
                <c:pt idx="0">
                  <c:v>0.8</c:v>
                </c:pt>
                <c:pt idx="1">
                  <c:v>0.3</c:v>
                </c:pt>
                <c:pt idx="2">
                  <c:v>0.55000000000000004</c:v>
                </c:pt>
                <c:pt idx="3">
                  <c:v>0.8</c:v>
                </c:pt>
                <c:pt idx="4">
                  <c:v>0.2</c:v>
                </c:pt>
              </c:numCache>
            </c:numRef>
          </c:yVal>
          <c:bubbleSize>
            <c:numRef>
              <c:f>Map!$H$4:$H$8</c:f>
              <c:numCache>
                <c:formatCode>#,##0</c:formatCode>
                <c:ptCount val="5"/>
                <c:pt idx="0">
                  <c:v>44675</c:v>
                </c:pt>
                <c:pt idx="1">
                  <c:v>42569</c:v>
                </c:pt>
                <c:pt idx="2">
                  <c:v>43784</c:v>
                </c:pt>
                <c:pt idx="3">
                  <c:v>46336</c:v>
                </c:pt>
                <c:pt idx="4">
                  <c:v>49656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1-1519-44B8-85EF-84A0E9706B56}"/>
            </c:ext>
          </c:extLst>
        </c:ser>
        <c:ser>
          <c:idx val="2"/>
          <c:order val="2"/>
          <c:tx>
            <c:strRef>
              <c:f>Map!$I$3</c:f>
              <c:strCache>
                <c:ptCount val="1"/>
                <c:pt idx="0">
                  <c:v>Best Rev</c:v>
                </c:pt>
              </c:strCache>
            </c:strRef>
          </c:tx>
          <c:spPr>
            <a:solidFill>
              <a:srgbClr val="FFC000"/>
            </a:solidFill>
            <a:ln w="25400">
              <a:noFill/>
            </a:ln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  <c:invertIfNegative val="0"/>
          <c:xVal>
            <c:numRef>
              <c:f>Map!$E$4:$E$8</c:f>
              <c:numCache>
                <c:formatCode>General</c:formatCode>
                <c:ptCount val="5"/>
                <c:pt idx="0">
                  <c:v>5.0000000000000001E-3</c:v>
                </c:pt>
                <c:pt idx="1">
                  <c:v>0.1</c:v>
                </c:pt>
                <c:pt idx="2">
                  <c:v>0.35</c:v>
                </c:pt>
                <c:pt idx="3">
                  <c:v>0.6</c:v>
                </c:pt>
                <c:pt idx="4">
                  <c:v>0.85</c:v>
                </c:pt>
              </c:numCache>
            </c:numRef>
          </c:xVal>
          <c:yVal>
            <c:numRef>
              <c:f>Map!$F$4:$F$8</c:f>
              <c:numCache>
                <c:formatCode>General</c:formatCode>
                <c:ptCount val="5"/>
                <c:pt idx="0">
                  <c:v>0.8</c:v>
                </c:pt>
                <c:pt idx="1">
                  <c:v>0.3</c:v>
                </c:pt>
                <c:pt idx="2">
                  <c:v>0.55000000000000004</c:v>
                </c:pt>
                <c:pt idx="3">
                  <c:v>0.8</c:v>
                </c:pt>
                <c:pt idx="4">
                  <c:v>0.2</c:v>
                </c:pt>
              </c:numCache>
            </c:numRef>
          </c:yVal>
          <c:bubbleSize>
            <c:numRef>
              <c:f>Map!$I$4:$I$8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49656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2-1519-44B8-85EF-84A0E9706B56}"/>
            </c:ext>
          </c:extLst>
        </c:ser>
        <c:ser>
          <c:idx val="3"/>
          <c:order val="3"/>
          <c:tx>
            <c:strRef>
              <c:f>Map!$J$3</c:f>
              <c:strCache>
                <c:ptCount val="1"/>
                <c:pt idx="0">
                  <c:v>Worst Revnue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FF0000"/>
              </a:solidFill>
              <a:ln w="25400">
                <a:noFill/>
              </a:ln>
              <a:effectLst>
                <a:innerShdw blurRad="114300">
                  <a:prstClr val="black"/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4-1519-44B8-85EF-84A0E9706B56}"/>
              </c:ext>
            </c:extLst>
          </c:dPt>
          <c:xVal>
            <c:numRef>
              <c:f>Map!$E$4:$E$8</c:f>
              <c:numCache>
                <c:formatCode>General</c:formatCode>
                <c:ptCount val="5"/>
                <c:pt idx="0">
                  <c:v>5.0000000000000001E-3</c:v>
                </c:pt>
                <c:pt idx="1">
                  <c:v>0.1</c:v>
                </c:pt>
                <c:pt idx="2">
                  <c:v>0.35</c:v>
                </c:pt>
                <c:pt idx="3">
                  <c:v>0.6</c:v>
                </c:pt>
                <c:pt idx="4">
                  <c:v>0.85</c:v>
                </c:pt>
              </c:numCache>
            </c:numRef>
          </c:xVal>
          <c:yVal>
            <c:numRef>
              <c:f>Map!$F$4:$F$8</c:f>
              <c:numCache>
                <c:formatCode>General</c:formatCode>
                <c:ptCount val="5"/>
                <c:pt idx="0">
                  <c:v>0.8</c:v>
                </c:pt>
                <c:pt idx="1">
                  <c:v>0.3</c:v>
                </c:pt>
                <c:pt idx="2">
                  <c:v>0.55000000000000004</c:v>
                </c:pt>
                <c:pt idx="3">
                  <c:v>0.8</c:v>
                </c:pt>
                <c:pt idx="4">
                  <c:v>0.2</c:v>
                </c:pt>
              </c:numCache>
            </c:numRef>
          </c:yVal>
          <c:bubbleSize>
            <c:numRef>
              <c:f>Map!$J$4:$J$8</c:f>
              <c:numCache>
                <c:formatCode>#,##0</c:formatCode>
                <c:ptCount val="5"/>
                <c:pt idx="0">
                  <c:v>0</c:v>
                </c:pt>
                <c:pt idx="1">
                  <c:v>42569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3-1519-44B8-85EF-84A0E9706B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00"/>
        <c:showNegBubbles val="0"/>
        <c:axId val="839612496"/>
        <c:axId val="839609584"/>
      </c:bubbleChart>
      <c:valAx>
        <c:axId val="839612496"/>
        <c:scaling>
          <c:orientation val="minMax"/>
          <c:max val="1"/>
        </c:scaling>
        <c:delete val="1"/>
        <c:axPos val="b"/>
        <c:numFmt formatCode="General" sourceLinked="1"/>
        <c:majorTickMark val="none"/>
        <c:minorTickMark val="none"/>
        <c:tickLblPos val="nextTo"/>
        <c:crossAx val="839609584"/>
        <c:crosses val="autoZero"/>
        <c:crossBetween val="midCat"/>
      </c:valAx>
      <c:valAx>
        <c:axId val="839609584"/>
        <c:scaling>
          <c:orientation val="minMax"/>
          <c:max val="1"/>
        </c:scaling>
        <c:delete val="1"/>
        <c:axPos val="l"/>
        <c:numFmt formatCode="General" sourceLinked="1"/>
        <c:majorTickMark val="none"/>
        <c:minorTickMark val="none"/>
        <c:tickLblPos val="nextTo"/>
        <c:crossAx val="8396124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blipFill dpi="0" rotWithShape="1">
      <a:blip xmlns:r="http://schemas.openxmlformats.org/officeDocument/2006/relationships" r:embed="rId3">
        <a:alphaModFix amt="74000"/>
      </a:blip>
      <a:srcRect/>
      <a:stretch>
        <a:fillRect/>
      </a:stretch>
    </a:blip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GetPivotData!$I$4:$I$15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GetPivotData!$J$4:$J$15</c:f>
              <c:numCache>
                <c:formatCode>#,##0;\-#,##0;</c:formatCode>
                <c:ptCount val="12"/>
                <c:pt idx="0">
                  <c:v>40367</c:v>
                </c:pt>
                <c:pt idx="1">
                  <c:v>15033</c:v>
                </c:pt>
                <c:pt idx="2">
                  <c:v>46322</c:v>
                </c:pt>
                <c:pt idx="3">
                  <c:v>59181.599999999999</c:v>
                </c:pt>
                <c:pt idx="4">
                  <c:v>20400</c:v>
                </c:pt>
                <c:pt idx="5">
                  <c:v>12000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20400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02-4B9A-88FF-805AE074E9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17530335"/>
        <c:axId val="1517531583"/>
      </c:barChart>
      <c:catAx>
        <c:axId val="15175303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7531583"/>
        <c:crosses val="autoZero"/>
        <c:auto val="1"/>
        <c:lblAlgn val="ctr"/>
        <c:lblOffset val="100"/>
        <c:noMultiLvlLbl val="0"/>
      </c:catAx>
      <c:valAx>
        <c:axId val="15175315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\-#,##0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75303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Sales For All Regions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0555555555555555E-2"/>
          <c:y val="0.17171296296296296"/>
          <c:w val="0.89722222222222214"/>
          <c:h val="0.6149843248760571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'Stacked '!$A$6</c:f>
              <c:strCache>
                <c:ptCount val="1"/>
                <c:pt idx="0">
                  <c:v>Cairo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'Stacked '!$B$5:$E$5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'Stacked '!$B$6:$E$6</c:f>
              <c:numCache>
                <c:formatCode>#,##0</c:formatCode>
                <c:ptCount val="4"/>
                <c:pt idx="0">
                  <c:v>1600</c:v>
                </c:pt>
                <c:pt idx="1">
                  <c:v>1300</c:v>
                </c:pt>
                <c:pt idx="2">
                  <c:v>1000</c:v>
                </c:pt>
                <c:pt idx="3">
                  <c:v>450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2B-40C0-8D6C-5FDA53CF18FB}"/>
            </c:ext>
          </c:extLst>
        </c:ser>
        <c:ser>
          <c:idx val="1"/>
          <c:order val="1"/>
          <c:tx>
            <c:strRef>
              <c:f>'Stacked '!$A$7</c:f>
              <c:strCache>
                <c:ptCount val="1"/>
                <c:pt idx="0">
                  <c:v>Alex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'Stacked '!$B$5:$E$5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'Stacked '!$B$7:$E$7</c:f>
              <c:numCache>
                <c:formatCode>#,##0</c:formatCode>
                <c:ptCount val="4"/>
                <c:pt idx="0">
                  <c:v>410</c:v>
                </c:pt>
                <c:pt idx="1">
                  <c:v>300</c:v>
                </c:pt>
                <c:pt idx="2">
                  <c:v>500</c:v>
                </c:pt>
                <c:pt idx="3">
                  <c:v>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2B-40C0-8D6C-5FDA53CF18FB}"/>
            </c:ext>
          </c:extLst>
        </c:ser>
        <c:ser>
          <c:idx val="2"/>
          <c:order val="2"/>
          <c:tx>
            <c:strRef>
              <c:f>'Stacked '!$A$8</c:f>
              <c:strCache>
                <c:ptCount val="1"/>
                <c:pt idx="0">
                  <c:v>UpperEgypt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'Stacked '!$B$5:$E$5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'Stacked '!$B$8:$E$8</c:f>
              <c:numCache>
                <c:formatCode>#,##0</c:formatCode>
                <c:ptCount val="4"/>
                <c:pt idx="0">
                  <c:v>150</c:v>
                </c:pt>
                <c:pt idx="1">
                  <c:v>170</c:v>
                </c:pt>
                <c:pt idx="2">
                  <c:v>200</c:v>
                </c:pt>
                <c:pt idx="3">
                  <c:v>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2B-40C0-8D6C-5FDA53CF1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77380960"/>
        <c:axId val="1177379296"/>
      </c:barChart>
      <c:scatterChart>
        <c:scatterStyle val="lineMarker"/>
        <c:varyColors val="0"/>
        <c:ser>
          <c:idx val="3"/>
          <c:order val="3"/>
          <c:tx>
            <c:strRef>
              <c:f>'Stacked '!$A$9</c:f>
              <c:strCache>
                <c:ptCount val="1"/>
                <c:pt idx="0">
                  <c:v>total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spPr>
              <a:solidFill>
                <a:schemeClr val="bg1">
                  <a:lumMod val="95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yVal>
            <c:numRef>
              <c:f>'Stacked '!$B$9:$E$9</c:f>
              <c:numCache>
                <c:formatCode>#,##0</c:formatCode>
                <c:ptCount val="4"/>
                <c:pt idx="0">
                  <c:v>2160</c:v>
                </c:pt>
                <c:pt idx="1">
                  <c:v>1770</c:v>
                </c:pt>
                <c:pt idx="2">
                  <c:v>1700</c:v>
                </c:pt>
                <c:pt idx="3">
                  <c:v>2700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72B-40C0-8D6C-5FDA53CF18FB}"/>
            </c:ext>
          </c:extLst>
        </c:ser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/>
              <c:tx>
                <c:rich>
                  <a:bodyPr/>
                  <a:lstStyle/>
                  <a:p>
                    <a:fld id="{2EE6819A-C425-4D9A-B7CC-79520B8582D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172B-40C0-8D6C-5FDA53CF18FB}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52AD9B8E-8405-41D1-AB25-77B2247CA3D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172B-40C0-8D6C-5FDA53CF18FB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1D535675-C318-4678-8844-6311AE05EB1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172B-40C0-8D6C-5FDA53CF18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0"/>
              </c:ext>
            </c:extLst>
          </c:dLbls>
          <c:xVal>
            <c:numRef>
              <c:f>'Stacked '!$F$6:$F$8</c:f>
              <c:numCache>
                <c:formatCode>#,##0</c:formatCode>
                <c:ptCount val="3"/>
                <c:pt idx="0">
                  <c:v>5</c:v>
                </c:pt>
                <c:pt idx="1">
                  <c:v>5</c:v>
                </c:pt>
                <c:pt idx="2">
                  <c:v>5</c:v>
                </c:pt>
              </c:numCache>
            </c:numRef>
          </c:xVal>
          <c:yVal>
            <c:numRef>
              <c:f>'Stacked '!$G$6:$G$8</c:f>
              <c:numCache>
                <c:formatCode>General</c:formatCode>
                <c:ptCount val="3"/>
                <c:pt idx="0">
                  <c:v>225</c:v>
                </c:pt>
                <c:pt idx="1">
                  <c:v>1450</c:v>
                </c:pt>
                <c:pt idx="2">
                  <c:v>2575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'Stacked '!$A$6:$A$8</c15:f>
                <c15:dlblRangeCache>
                  <c:ptCount val="3"/>
                  <c:pt idx="0">
                    <c:v>Cairo</c:v>
                  </c:pt>
                  <c:pt idx="1">
                    <c:v>Alex</c:v>
                  </c:pt>
                  <c:pt idx="2">
                    <c:v>UpperEgypt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9-172B-40C0-8D6C-5FDA53CF1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7380960"/>
        <c:axId val="1177379296"/>
      </c:scatterChart>
      <c:catAx>
        <c:axId val="117738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7379296"/>
        <c:crosses val="autoZero"/>
        <c:auto val="1"/>
        <c:lblAlgn val="ctr"/>
        <c:lblOffset val="100"/>
        <c:noMultiLvlLbl val="0"/>
      </c:catAx>
      <c:valAx>
        <c:axId val="1177379296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177380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111111111111109E-2"/>
          <c:y val="0"/>
          <c:w val="0.93888888888888888"/>
          <c:h val="0.7357713619130942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'Stacked '!$A$6</c:f>
              <c:strCache>
                <c:ptCount val="1"/>
                <c:pt idx="0">
                  <c:v>Cairo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'Stacked '!$B$5:$E$5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'Stacked '!$B$6:$E$6</c:f>
              <c:numCache>
                <c:formatCode>#,##0</c:formatCode>
                <c:ptCount val="4"/>
                <c:pt idx="0">
                  <c:v>1600</c:v>
                </c:pt>
                <c:pt idx="1">
                  <c:v>1300</c:v>
                </c:pt>
                <c:pt idx="2">
                  <c:v>1000</c:v>
                </c:pt>
                <c:pt idx="3">
                  <c:v>450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FF-4DBA-8DA6-236B8BD1FEBE}"/>
            </c:ext>
          </c:extLst>
        </c:ser>
        <c:ser>
          <c:idx val="1"/>
          <c:order val="1"/>
          <c:tx>
            <c:strRef>
              <c:f>'Stacked '!$A$7</c:f>
              <c:strCache>
                <c:ptCount val="1"/>
                <c:pt idx="0">
                  <c:v>Alex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'Stacked '!$B$5:$E$5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'Stacked '!$B$7:$E$7</c:f>
              <c:numCache>
                <c:formatCode>#,##0</c:formatCode>
                <c:ptCount val="4"/>
                <c:pt idx="0">
                  <c:v>410</c:v>
                </c:pt>
                <c:pt idx="1">
                  <c:v>300</c:v>
                </c:pt>
                <c:pt idx="2">
                  <c:v>500</c:v>
                </c:pt>
                <c:pt idx="3">
                  <c:v>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FF-4DBA-8DA6-236B8BD1FEBE}"/>
            </c:ext>
          </c:extLst>
        </c:ser>
        <c:ser>
          <c:idx val="2"/>
          <c:order val="2"/>
          <c:tx>
            <c:strRef>
              <c:f>'Stacked '!$A$8</c:f>
              <c:strCache>
                <c:ptCount val="1"/>
                <c:pt idx="0">
                  <c:v>UpperEgypt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'Stacked '!$B$5:$E$5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'Stacked '!$B$8:$E$8</c:f>
              <c:numCache>
                <c:formatCode>#,##0</c:formatCode>
                <c:ptCount val="4"/>
                <c:pt idx="0">
                  <c:v>150</c:v>
                </c:pt>
                <c:pt idx="1">
                  <c:v>170</c:v>
                </c:pt>
                <c:pt idx="2">
                  <c:v>200</c:v>
                </c:pt>
                <c:pt idx="3">
                  <c:v>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FFF-4DBA-8DA6-236B8BD1F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88177599"/>
        <c:axId val="1388180927"/>
      </c:barChart>
      <c:scatterChart>
        <c:scatterStyle val="lineMarker"/>
        <c:varyColors val="0"/>
        <c:ser>
          <c:idx val="4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/>
              <c:tx>
                <c:rich>
                  <a:bodyPr/>
                  <a:lstStyle/>
                  <a:p>
                    <a:fld id="{123DA83A-D0E3-438F-822B-AA595997065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CFFF-4DBA-8DA6-236B8BD1FEBE}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20133088-010D-4C5D-9339-51A794B6302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CFFF-4DBA-8DA6-236B8BD1FEBE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49D79F50-FA7A-4607-A3CD-0EED72CAA23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CFFF-4DBA-8DA6-236B8BD1FE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'Stacked '!$F$6:$F$8</c:f>
              <c:numCache>
                <c:formatCode>#,##0</c:formatCode>
                <c:ptCount val="3"/>
                <c:pt idx="0">
                  <c:v>5</c:v>
                </c:pt>
                <c:pt idx="1">
                  <c:v>5</c:v>
                </c:pt>
                <c:pt idx="2">
                  <c:v>5</c:v>
                </c:pt>
              </c:numCache>
            </c:numRef>
          </c:xVal>
          <c:yVal>
            <c:numRef>
              <c:f>'Stacked '!$G$6:$G$8</c:f>
              <c:numCache>
                <c:formatCode>General</c:formatCode>
                <c:ptCount val="3"/>
                <c:pt idx="0">
                  <c:v>225</c:v>
                </c:pt>
                <c:pt idx="1">
                  <c:v>1450</c:v>
                </c:pt>
                <c:pt idx="2">
                  <c:v>2575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'Stacked '!$A$6:$A$8</c15:f>
                <c15:dlblRangeCache>
                  <c:ptCount val="3"/>
                  <c:pt idx="0">
                    <c:v>Cairo</c:v>
                  </c:pt>
                  <c:pt idx="1">
                    <c:v>Alex</c:v>
                  </c:pt>
                  <c:pt idx="2">
                    <c:v>UpperEgypt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CFFF-4DBA-8DA6-236B8BD1F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8177599"/>
        <c:axId val="1388180927"/>
      </c:scatterChart>
      <c:catAx>
        <c:axId val="13881775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8180927"/>
        <c:crosses val="autoZero"/>
        <c:auto val="1"/>
        <c:lblAlgn val="ctr"/>
        <c:lblOffset val="100"/>
        <c:noMultiLvlLbl val="0"/>
      </c:catAx>
      <c:valAx>
        <c:axId val="1388180927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3881775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63812330329687"/>
          <c:y val="7.407407407407407E-2"/>
          <c:w val="0.87610825394859948"/>
          <c:h val="0.764367891513560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'Error Bar'!$C$3</c:f>
              <c:strCache>
                <c:ptCount val="1"/>
                <c:pt idx="0">
                  <c:v>Sales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'Error Bar'!$A$4:$B$12</c:f>
              <c:multiLvlStrCache>
                <c:ptCount val="9"/>
                <c:lvl>
                  <c:pt idx="0">
                    <c:v>Pen</c:v>
                  </c:pt>
                  <c:pt idx="1">
                    <c:v>Pencil</c:v>
                  </c:pt>
                  <c:pt idx="2">
                    <c:v>Paper</c:v>
                  </c:pt>
                  <c:pt idx="3">
                    <c:v>Table</c:v>
                  </c:pt>
                  <c:pt idx="4">
                    <c:v>Laptop</c:v>
                  </c:pt>
                  <c:pt idx="5">
                    <c:v>DeskTop</c:v>
                  </c:pt>
                  <c:pt idx="6">
                    <c:v>Chair</c:v>
                  </c:pt>
                  <c:pt idx="7">
                    <c:v>BabyChair</c:v>
                  </c:pt>
                  <c:pt idx="8">
                    <c:v>LazyChair</c:v>
                  </c:pt>
                </c:lvl>
                <c:lvl>
                  <c:pt idx="0">
                    <c:v>officeTools</c:v>
                  </c:pt>
                  <c:pt idx="3">
                    <c:v>TechTools</c:v>
                  </c:pt>
                  <c:pt idx="6">
                    <c:v>furniture</c:v>
                  </c:pt>
                </c:lvl>
              </c:multiLvlStrCache>
            </c:multiLvlStrRef>
          </c:cat>
          <c:val>
            <c:numRef>
              <c:f>'Error Bar'!$C$4:$C$12</c:f>
              <c:numCache>
                <c:formatCode>#,##0</c:formatCode>
                <c:ptCount val="9"/>
                <c:pt idx="0">
                  <c:v>14432</c:v>
                </c:pt>
                <c:pt idx="1">
                  <c:v>17990</c:v>
                </c:pt>
                <c:pt idx="2">
                  <c:v>15117</c:v>
                </c:pt>
                <c:pt idx="3">
                  <c:v>11649</c:v>
                </c:pt>
                <c:pt idx="4">
                  <c:v>7718</c:v>
                </c:pt>
                <c:pt idx="5">
                  <c:v>15033</c:v>
                </c:pt>
                <c:pt idx="6">
                  <c:v>6353</c:v>
                </c:pt>
                <c:pt idx="7">
                  <c:v>12373</c:v>
                </c:pt>
                <c:pt idx="8">
                  <c:v>17760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85-470D-BE28-73D893A27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18725887"/>
        <c:axId val="1518711743"/>
      </c:barChart>
      <c:scatterChart>
        <c:scatterStyle val="lineMarker"/>
        <c:varyColors val="0"/>
        <c:ser>
          <c:idx val="1"/>
          <c:order val="1"/>
          <c:tx>
            <c:strRef>
              <c:f>'Error Bar'!$F$4</c:f>
              <c:strCache>
                <c:ptCount val="1"/>
                <c:pt idx="0">
                  <c:v>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'Error Bar'!$E$8</c:f>
                <c:numCache>
                  <c:formatCode>General</c:formatCode>
                  <c:ptCount val="1"/>
                  <c:pt idx="0">
                    <c:v>17990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'Error Bar'!$E$5:$E$6</c:f>
              <c:numCache>
                <c:formatCode>General</c:formatCode>
                <c:ptCount val="2"/>
                <c:pt idx="0">
                  <c:v>3.5</c:v>
                </c:pt>
                <c:pt idx="1">
                  <c:v>6.5</c:v>
                </c:pt>
              </c:numCache>
            </c:numRef>
          </c:xVal>
          <c:yVal>
            <c:numRef>
              <c:f>'Error Bar'!$F$5:$F$6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E85-470D-BE28-73D893A27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8725887"/>
        <c:axId val="1518711743"/>
      </c:scatterChart>
      <c:catAx>
        <c:axId val="15187258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8711743"/>
        <c:crosses val="autoZero"/>
        <c:auto val="1"/>
        <c:lblAlgn val="ctr"/>
        <c:lblOffset val="100"/>
        <c:noMultiLvlLbl val="0"/>
      </c:catAx>
      <c:valAx>
        <c:axId val="1518711743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87258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'From to '!$L$3</c:f>
          <c:strCache>
            <c:ptCount val="1"/>
            <c:pt idx="0">
              <c:v>Closing Price from 13/02/2016 To27/02/2016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'From to '!$B$1</c:f>
              <c:strCache>
                <c:ptCount val="1"/>
                <c:pt idx="0">
                  <c:v>Closing Price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[0]!date_new</c:f>
              <c:numCache>
                <c:formatCode>m/d/yyyy</c:formatCode>
                <c:ptCount val="10"/>
                <c:pt idx="0">
                  <c:v>42413</c:v>
                </c:pt>
                <c:pt idx="1">
                  <c:v>42417</c:v>
                </c:pt>
                <c:pt idx="2">
                  <c:v>42418</c:v>
                </c:pt>
                <c:pt idx="3">
                  <c:v>42419</c:v>
                </c:pt>
                <c:pt idx="4">
                  <c:v>42420</c:v>
                </c:pt>
                <c:pt idx="5">
                  <c:v>42423</c:v>
                </c:pt>
                <c:pt idx="6">
                  <c:v>42424</c:v>
                </c:pt>
                <c:pt idx="7">
                  <c:v>42425</c:v>
                </c:pt>
                <c:pt idx="8">
                  <c:v>42426</c:v>
                </c:pt>
                <c:pt idx="9">
                  <c:v>42427</c:v>
                </c:pt>
              </c:numCache>
            </c:numRef>
          </c:cat>
          <c:val>
            <c:numRef>
              <c:f>[0]!price_new</c:f>
              <c:numCache>
                <c:formatCode>General</c:formatCode>
                <c:ptCount val="10"/>
                <c:pt idx="0">
                  <c:v>75.739999999999995</c:v>
                </c:pt>
                <c:pt idx="1">
                  <c:v>75.599999999999994</c:v>
                </c:pt>
                <c:pt idx="2">
                  <c:v>76.709999999999994</c:v>
                </c:pt>
                <c:pt idx="3">
                  <c:v>79.42</c:v>
                </c:pt>
                <c:pt idx="4">
                  <c:v>79.894999999999996</c:v>
                </c:pt>
                <c:pt idx="5">
                  <c:v>78.84</c:v>
                </c:pt>
                <c:pt idx="6">
                  <c:v>78.45</c:v>
                </c:pt>
                <c:pt idx="7">
                  <c:v>79.56</c:v>
                </c:pt>
                <c:pt idx="8">
                  <c:v>80.41</c:v>
                </c:pt>
                <c:pt idx="9">
                  <c:v>78.97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C8-4324-86E1-6C144E2C8B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9257728"/>
        <c:axId val="1179265632"/>
      </c:lineChart>
      <c:catAx>
        <c:axId val="1179257728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9265632"/>
        <c:crosses val="autoZero"/>
        <c:auto val="0"/>
        <c:lblAlgn val="ctr"/>
        <c:lblOffset val="100"/>
        <c:noMultiLvlLbl val="0"/>
      </c:catAx>
      <c:valAx>
        <c:axId val="1179265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92577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Revenue based on selection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'from to 2'!$B$1</c:f>
              <c:strCache>
                <c:ptCount val="1"/>
                <c:pt idx="0">
                  <c:v>Revenue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[0]!Product_new</c:f>
              <c:strCache>
                <c:ptCount val="1"/>
                <c:pt idx="0">
                  <c:v>DeskTop</c:v>
                </c:pt>
              </c:strCache>
            </c:strRef>
          </c:cat>
          <c:val>
            <c:numRef>
              <c:f>[0]!Revenue_new</c:f>
              <c:numCache>
                <c:formatCode>#,##0</c:formatCode>
                <c:ptCount val="1"/>
                <c:pt idx="0">
                  <c:v>17990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26-4625-9A4B-29BA823C86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-27"/>
        <c:axId val="615775768"/>
        <c:axId val="615774456"/>
      </c:barChart>
      <c:catAx>
        <c:axId val="615775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5774456"/>
        <c:crosses val="autoZero"/>
        <c:auto val="1"/>
        <c:lblAlgn val="ctr"/>
        <c:lblOffset val="100"/>
        <c:noMultiLvlLbl val="0"/>
      </c:catAx>
      <c:valAx>
        <c:axId val="615774456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57757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'Fixed Target'!$D$6</c:f>
              <c:strCache>
                <c:ptCount val="1"/>
                <c:pt idx="0">
                  <c:v>target achived</c:v>
                </c:pt>
              </c:strCache>
            </c:strRef>
          </c:tx>
          <c:spPr>
            <a:solidFill>
              <a:schemeClr val="tx2"/>
            </a:solidFill>
            <a:ln>
              <a:noFill/>
            </a:ln>
            <a:effectLst/>
          </c:spPr>
          <c:invertIfNegative val="0"/>
          <c:cat>
            <c:strRef>
              <c:f>'Fixed Target'!$A$7:$A$17</c:f>
              <c:strCache>
                <c:ptCount val="11"/>
                <c:pt idx="0">
                  <c:v>Ali</c:v>
                </c:pt>
                <c:pt idx="1">
                  <c:v>Samy</c:v>
                </c:pt>
                <c:pt idx="2">
                  <c:v>Hosam</c:v>
                </c:pt>
                <c:pt idx="3">
                  <c:v>Ayman</c:v>
                </c:pt>
                <c:pt idx="4">
                  <c:v>Kariem</c:v>
                </c:pt>
                <c:pt idx="5">
                  <c:v>mark</c:v>
                </c:pt>
                <c:pt idx="6">
                  <c:v>ahmed</c:v>
                </c:pt>
                <c:pt idx="7">
                  <c:v>beshoy</c:v>
                </c:pt>
                <c:pt idx="8">
                  <c:v>Mina</c:v>
                </c:pt>
                <c:pt idx="9">
                  <c:v>Mahmoud</c:v>
                </c:pt>
                <c:pt idx="10">
                  <c:v>Sameh</c:v>
                </c:pt>
              </c:strCache>
            </c:strRef>
          </c:cat>
          <c:val>
            <c:numRef>
              <c:f>'Fixed Target'!$D$7:$D$17</c:f>
              <c:numCache>
                <c:formatCode>General</c:formatCode>
                <c:ptCount val="11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510</c:v>
                </c:pt>
                <c:pt idx="9">
                  <c:v>#N/A</c:v>
                </c:pt>
                <c:pt idx="10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02-43D9-9F25-F626D7B74ED3}"/>
            </c:ext>
          </c:extLst>
        </c:ser>
        <c:ser>
          <c:idx val="1"/>
          <c:order val="1"/>
          <c:tx>
            <c:strRef>
              <c:f>'Fixed Target'!$E$6</c:f>
              <c:strCache>
                <c:ptCount val="1"/>
                <c:pt idx="0">
                  <c:v>target Not Achived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'Fixed Target'!$A$7:$A$17</c:f>
              <c:strCache>
                <c:ptCount val="11"/>
                <c:pt idx="0">
                  <c:v>Ali</c:v>
                </c:pt>
                <c:pt idx="1">
                  <c:v>Samy</c:v>
                </c:pt>
                <c:pt idx="2">
                  <c:v>Hosam</c:v>
                </c:pt>
                <c:pt idx="3">
                  <c:v>Ayman</c:v>
                </c:pt>
                <c:pt idx="4">
                  <c:v>Kariem</c:v>
                </c:pt>
                <c:pt idx="5">
                  <c:v>mark</c:v>
                </c:pt>
                <c:pt idx="6">
                  <c:v>ahmed</c:v>
                </c:pt>
                <c:pt idx="7">
                  <c:v>beshoy</c:v>
                </c:pt>
                <c:pt idx="8">
                  <c:v>Mina</c:v>
                </c:pt>
                <c:pt idx="9">
                  <c:v>Mahmoud</c:v>
                </c:pt>
                <c:pt idx="10">
                  <c:v>Sameh</c:v>
                </c:pt>
              </c:strCache>
            </c:strRef>
          </c:cat>
          <c:val>
            <c:numRef>
              <c:f>'Fixed Target'!$E$7:$E$17</c:f>
              <c:numCache>
                <c:formatCode>General</c:formatCode>
                <c:ptCount val="11"/>
                <c:pt idx="0">
                  <c:v>450</c:v>
                </c:pt>
                <c:pt idx="1">
                  <c:v>350</c:v>
                </c:pt>
                <c:pt idx="2">
                  <c:v>400</c:v>
                </c:pt>
                <c:pt idx="3">
                  <c:v>250</c:v>
                </c:pt>
                <c:pt idx="4">
                  <c:v>412</c:v>
                </c:pt>
                <c:pt idx="5">
                  <c:v>480</c:v>
                </c:pt>
                <c:pt idx="6">
                  <c:v>350</c:v>
                </c:pt>
                <c:pt idx="7">
                  <c:v>450</c:v>
                </c:pt>
                <c:pt idx="8">
                  <c:v>#N/A</c:v>
                </c:pt>
                <c:pt idx="9">
                  <c:v>354</c:v>
                </c:pt>
                <c:pt idx="10">
                  <c:v>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02-43D9-9F25-F626D7B74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6"/>
        <c:overlap val="99"/>
        <c:axId val="1044472112"/>
        <c:axId val="1044466704"/>
      </c:barChart>
      <c:lineChart>
        <c:grouping val="standard"/>
        <c:varyColors val="0"/>
        <c:ser>
          <c:idx val="2"/>
          <c:order val="2"/>
          <c:tx>
            <c:strRef>
              <c:f>'Fixed Target'!$C$6</c:f>
              <c:strCache>
                <c:ptCount val="1"/>
                <c:pt idx="0">
                  <c:v>Target</c:v>
                </c:pt>
              </c:strCache>
            </c:strRef>
          </c:tx>
          <c:spPr>
            <a:ln w="28575" cap="rnd">
              <a:solidFill>
                <a:srgbClr val="63B8DD"/>
              </a:solidFill>
              <a:round/>
            </a:ln>
            <a:effectLst/>
          </c:spPr>
          <c:marker>
            <c:symbol val="none"/>
          </c:marker>
          <c:dLbls>
            <c:dLbl>
              <c:idx val="10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B002-43D9-9F25-F626D7B74E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'Fixed Target'!$C$7:$C$17</c:f>
              <c:numCache>
                <c:formatCode>General</c:formatCode>
                <c:ptCount val="11"/>
                <c:pt idx="0">
                  <c:v>500</c:v>
                </c:pt>
                <c:pt idx="1">
                  <c:v>500</c:v>
                </c:pt>
                <c:pt idx="2">
                  <c:v>500</c:v>
                </c:pt>
                <c:pt idx="3">
                  <c:v>500</c:v>
                </c:pt>
                <c:pt idx="4">
                  <c:v>500</c:v>
                </c:pt>
                <c:pt idx="5">
                  <c:v>500</c:v>
                </c:pt>
                <c:pt idx="6">
                  <c:v>500</c:v>
                </c:pt>
                <c:pt idx="7">
                  <c:v>500</c:v>
                </c:pt>
                <c:pt idx="8">
                  <c:v>500</c:v>
                </c:pt>
                <c:pt idx="9">
                  <c:v>500</c:v>
                </c:pt>
                <c:pt idx="10">
                  <c:v>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002-43D9-9F25-F626D7B74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1421648"/>
        <c:axId val="841417072"/>
      </c:lineChart>
      <c:catAx>
        <c:axId val="1044472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4466704"/>
        <c:crosses val="autoZero"/>
        <c:auto val="1"/>
        <c:lblAlgn val="ctr"/>
        <c:lblOffset val="100"/>
        <c:noMultiLvlLbl val="0"/>
      </c:catAx>
      <c:valAx>
        <c:axId val="10444667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4472112"/>
        <c:crosses val="autoZero"/>
        <c:crossBetween val="between"/>
      </c:valAx>
      <c:valAx>
        <c:axId val="841417072"/>
        <c:scaling>
          <c:orientation val="minMax"/>
          <c:max val="600"/>
        </c:scaling>
        <c:delete val="1"/>
        <c:axPos val="r"/>
        <c:numFmt formatCode="General" sourceLinked="1"/>
        <c:majorTickMark val="out"/>
        <c:minorTickMark val="none"/>
        <c:tickLblPos val="nextTo"/>
        <c:crossAx val="841421648"/>
        <c:crosses val="max"/>
        <c:crossBetween val="between"/>
      </c:valAx>
      <c:catAx>
        <c:axId val="841421648"/>
        <c:scaling>
          <c:orientation val="minMax"/>
        </c:scaling>
        <c:delete val="1"/>
        <c:axPos val="b"/>
        <c:majorTickMark val="out"/>
        <c:minorTickMark val="none"/>
        <c:tickLblPos val="nextTo"/>
        <c:crossAx val="8414170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'Icons 1'!$A$5</c:f>
              <c:strCache>
                <c:ptCount val="1"/>
                <c:pt idx="0">
                  <c:v>Full</c:v>
                </c:pt>
              </c:strCache>
            </c:strRef>
          </c:tx>
          <c:spPr>
            <a:blipFill>
              <a:blip xmlns:r="http://schemas.openxmlformats.org/officeDocument/2006/relationships" r:embed="rId1"/>
              <a:stretch>
                <a:fillRect/>
              </a:stretch>
            </a:blipFill>
            <a:ln>
              <a:noFill/>
            </a:ln>
            <a:effectLst/>
          </c:spPr>
          <c:invertIfNegative val="0"/>
          <c:val>
            <c:numRef>
              <c:f>'Icons 1'!$B$5</c:f>
              <c:numCache>
                <c:formatCode>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CC-4A47-BBA0-1174E1C84439}"/>
            </c:ext>
          </c:extLst>
        </c:ser>
        <c:ser>
          <c:idx val="0"/>
          <c:order val="1"/>
          <c:tx>
            <c:strRef>
              <c:f>'Icons 1'!$A$4</c:f>
              <c:strCache>
                <c:ptCount val="1"/>
                <c:pt idx="0">
                  <c:v>Female</c:v>
                </c:pt>
              </c:strCache>
            </c:strRef>
          </c:tx>
          <c:spPr>
            <a:blipFill>
              <a:blip xmlns:r="http://schemas.openxmlformats.org/officeDocument/2006/relationships" r:embed="rId2"/>
              <a:stretch>
                <a:fillRect/>
              </a:stretch>
            </a:blipFill>
            <a:ln w="22225" cap="rnd" cmpd="sng">
              <a:noFill/>
            </a:ln>
            <a:effectLst>
              <a:softEdge rad="0"/>
            </a:effectLst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3"/>
                <a:stretch>
                  <a:fillRect/>
                </a:stretch>
              </a:blipFill>
              <a:ln w="22225" cap="rnd" cmpd="sng">
                <a:noFill/>
              </a:ln>
              <a:effectLst>
                <a:softEdge rad="0"/>
              </a:effectLst>
            </c:spPr>
            <c:extLst>
              <c:ext xmlns:c16="http://schemas.microsoft.com/office/drawing/2014/chart" uri="{C3380CC4-5D6E-409C-BE32-E72D297353CC}">
                <c16:uniqueId val="{00000002-3CCC-4A47-BBA0-1174E1C844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0" i="0" u="none" strike="noStrike" kern="1200" baseline="0">
                    <a:solidFill>
                      <a:schemeClr val="bg1"/>
                    </a:solidFill>
                    <a:latin typeface="Lato Black" panose="020F0502020204030203" pitchFamily="34" charset="0"/>
                    <a:ea typeface="Lato Black" panose="020F0502020204030203" pitchFamily="34" charset="0"/>
                    <a:cs typeface="Lato Black" panose="020F0502020204030203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'Icons 1'!$B$4</c:f>
              <c:numCache>
                <c:formatCode>0%</c:formatCode>
                <c:ptCount val="1"/>
                <c:pt idx="0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CC-4A47-BBA0-1174E1C844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1752888"/>
        <c:axId val="121754856"/>
      </c:barChart>
      <c:scatterChart>
        <c:scatterStyle val="lineMarker"/>
        <c:varyColors val="0"/>
        <c:ser>
          <c:idx val="2"/>
          <c:order val="2"/>
          <c:tx>
            <c:v>icon</c:v>
          </c:tx>
          <c:spPr>
            <a:ln w="25400" cap="rnd">
              <a:noFill/>
              <a:round/>
            </a:ln>
            <a:effectLst/>
          </c:spPr>
          <c:marker>
            <c:symbol val="picture"/>
            <c:spPr>
              <a:blipFill>
                <a:blip xmlns:r="http://schemas.openxmlformats.org/officeDocument/2006/relationships" r:embed="rId4"/>
                <a:stretch>
                  <a:fillRect/>
                </a:stretch>
              </a:blipFill>
              <a:ln w="25400">
                <a:noFill/>
              </a:ln>
              <a:effectLst/>
            </c:spPr>
          </c:marker>
          <c:xVal>
            <c:numRef>
              <c:f>'Icons 1'!$C$4</c:f>
              <c:numCache>
                <c:formatCode>0%</c:formatCode>
                <c:ptCount val="1"/>
                <c:pt idx="0">
                  <c:v>0.85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0.5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4-3CCC-4A47-BBA0-1174E1C844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2049824"/>
        <c:axId val="332046872"/>
      </c:scatterChart>
      <c:catAx>
        <c:axId val="12175288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21754856"/>
        <c:crosses val="autoZero"/>
        <c:auto val="1"/>
        <c:lblAlgn val="ctr"/>
        <c:lblOffset val="100"/>
        <c:noMultiLvlLbl val="0"/>
      </c:catAx>
      <c:valAx>
        <c:axId val="121754856"/>
        <c:scaling>
          <c:orientation val="minMax"/>
          <c:max val="1"/>
          <c:min val="0"/>
        </c:scaling>
        <c:delete val="1"/>
        <c:axPos val="b"/>
        <c:numFmt formatCode="0%" sourceLinked="1"/>
        <c:majorTickMark val="none"/>
        <c:minorTickMark val="none"/>
        <c:tickLblPos val="nextTo"/>
        <c:crossAx val="121752888"/>
        <c:crosses val="autoZero"/>
        <c:crossBetween val="between"/>
      </c:valAx>
      <c:valAx>
        <c:axId val="332046872"/>
        <c:scaling>
          <c:orientation val="minMax"/>
          <c:max val="1"/>
          <c:min val="0"/>
        </c:scaling>
        <c:delete val="1"/>
        <c:axPos val="r"/>
        <c:numFmt formatCode="General" sourceLinked="1"/>
        <c:majorTickMark val="out"/>
        <c:minorTickMark val="none"/>
        <c:tickLblPos val="nextTo"/>
        <c:crossAx val="332049824"/>
        <c:crosses val="max"/>
        <c:crossBetween val="midCat"/>
      </c:valAx>
      <c:valAx>
        <c:axId val="332049824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3320468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Style="combo" dx="39" fmlaLink="$M$4" fmlaRange="combo" noThreeD="1" sel="0" val="0"/>
</file>

<file path=xl/ctrlProps/ctrlProp2.xml><?xml version="1.0" encoding="utf-8"?>
<formControlPr xmlns="http://schemas.microsoft.com/office/spreadsheetml/2009/9/main" objectType="Drop" dropStyle="combo" dx="39" fmlaLink="$K$4" fmlaRange="$L$4:$L$6" noThreeD="1" sel="0" val="0"/>
</file>

<file path=xl/ctrlProps/ctrlProp3.xml><?xml version="1.0" encoding="utf-8"?>
<formControlPr xmlns="http://schemas.microsoft.com/office/spreadsheetml/2009/9/main" objectType="Drop" dropStyle="combo" dx="16" fmlaLink="$K$4" fmlaRange="$L$4:$L$6" noThreeD="1" sel="0" val="0"/>
</file>

<file path=xl/ctrlProps/ctrlProp4.xml><?xml version="1.0" encoding="utf-8"?>
<formControlPr xmlns="http://schemas.microsoft.com/office/spreadsheetml/2009/9/main" objectType="Drop" dropStyle="combo" dx="16" fmlaLink="$M$4" fmlaRange="$N$4:$N$20" noThreeD="1" sel="0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svg"/><Relationship Id="rId2" Type="http://schemas.openxmlformats.org/officeDocument/2006/relationships/image" Target="../media/image5.png"/><Relationship Id="rId1" Type="http://schemas.openxmlformats.org/officeDocument/2006/relationships/chart" Target="../charts/chart9.xml"/><Relationship Id="rId6" Type="http://schemas.openxmlformats.org/officeDocument/2006/relationships/chart" Target="../charts/chart10.xml"/><Relationship Id="rId5" Type="http://schemas.openxmlformats.org/officeDocument/2006/relationships/image" Target="../media/image13.svg"/><Relationship Id="rId4" Type="http://schemas.openxmlformats.org/officeDocument/2006/relationships/image" Target="../media/image6.png"/></Relationships>
</file>

<file path=xl/drawings/_rels/drawing9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4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200025</xdr:colOff>
      <xdr:row>7</xdr:row>
      <xdr:rowOff>9525</xdr:rowOff>
    </xdr:from>
    <xdr:to>
      <xdr:col>10</xdr:col>
      <xdr:colOff>114300</xdr:colOff>
      <xdr:row>21</xdr:row>
      <xdr:rowOff>85725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419100</xdr:colOff>
      <xdr:row>2</xdr:row>
      <xdr:rowOff>114300</xdr:rowOff>
    </xdr:from>
    <xdr:to>
      <xdr:col>18</xdr:col>
      <xdr:colOff>114300</xdr:colOff>
      <xdr:row>17</xdr:row>
      <xdr:rowOff>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85726</xdr:colOff>
      <xdr:row>13</xdr:row>
      <xdr:rowOff>14288</xdr:rowOff>
    </xdr:from>
    <xdr:to>
      <xdr:col>10</xdr:col>
      <xdr:colOff>314325</xdr:colOff>
      <xdr:row>29</xdr:row>
      <xdr:rowOff>115253</xdr:rowOff>
    </xdr:to>
    <xdr:graphicFrame macro="">
      <xdr:nvGraphicFramePr>
        <xdr:cNvPr id="6" name="Chart 5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47625</xdr:colOff>
          <xdr:row>2</xdr:row>
          <xdr:rowOff>171450</xdr:rowOff>
        </xdr:from>
        <xdr:to>
          <xdr:col>18</xdr:col>
          <xdr:colOff>428625</xdr:colOff>
          <xdr:row>4</xdr:row>
          <xdr:rowOff>9525</xdr:rowOff>
        </xdr:to>
        <xdr:sp macro="" textlink="">
          <xdr:nvSpPr>
            <xdr:cNvPr id="40971" name="Drop Down 11" hidden="1">
              <a:extLst>
                <a:ext uri="{63B3BB69-23CF-44E3-9099-C40C66FF867C}">
                  <a14:compatExt spid="_x0000_s40971"/>
                </a:ext>
                <a:ext uri="{FF2B5EF4-FFF2-40B4-BE49-F238E27FC236}">
                  <a16:creationId xmlns:a16="http://schemas.microsoft.com/office/drawing/2014/main" id="{9FB7900A-AFD4-40D1-A0B5-8E91EAE649E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38100</xdr:colOff>
          <xdr:row>1</xdr:row>
          <xdr:rowOff>19050</xdr:rowOff>
        </xdr:from>
        <xdr:to>
          <xdr:col>18</xdr:col>
          <xdr:colOff>428625</xdr:colOff>
          <xdr:row>2</xdr:row>
          <xdr:rowOff>66675</xdr:rowOff>
        </xdr:to>
        <xdr:sp macro="" textlink="">
          <xdr:nvSpPr>
            <xdr:cNvPr id="40972" name="Drop Down 12" hidden="1">
              <a:extLst>
                <a:ext uri="{63B3BB69-23CF-44E3-9099-C40C66FF867C}">
                  <a14:compatExt spid="_x0000_s40972"/>
                </a:ext>
                <a:ext uri="{FF2B5EF4-FFF2-40B4-BE49-F238E27FC236}">
                  <a16:creationId xmlns:a16="http://schemas.microsoft.com/office/drawing/2014/main" id="{96D58A19-A260-4939-9091-2232C97B575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2</xdr:row>
          <xdr:rowOff>28575</xdr:rowOff>
        </xdr:from>
        <xdr:to>
          <xdr:col>6</xdr:col>
          <xdr:colOff>990600</xdr:colOff>
          <xdr:row>3</xdr:row>
          <xdr:rowOff>38100</xdr:rowOff>
        </xdr:to>
        <xdr:sp macro="" textlink="">
          <xdr:nvSpPr>
            <xdr:cNvPr id="40979" name="Drop Down 19" hidden="1">
              <a:extLst>
                <a:ext uri="{63B3BB69-23CF-44E3-9099-C40C66FF867C}">
                  <a14:compatExt spid="_x0000_s409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4</xdr:row>
          <xdr:rowOff>28575</xdr:rowOff>
        </xdr:from>
        <xdr:to>
          <xdr:col>7</xdr:col>
          <xdr:colOff>0</xdr:colOff>
          <xdr:row>5</xdr:row>
          <xdr:rowOff>19050</xdr:rowOff>
        </xdr:to>
        <xdr:sp macro="" textlink="">
          <xdr:nvSpPr>
            <xdr:cNvPr id="40980" name="Drop Down 20" hidden="1">
              <a:extLst>
                <a:ext uri="{63B3BB69-23CF-44E3-9099-C40C66FF867C}">
                  <a14:compatExt spid="_x0000_s409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458932</xdr:colOff>
      <xdr:row>0</xdr:row>
      <xdr:rowOff>213014</xdr:rowOff>
    </xdr:from>
    <xdr:to>
      <xdr:col>16</xdr:col>
      <xdr:colOff>181841</xdr:colOff>
      <xdr:row>15</xdr:row>
      <xdr:rowOff>20782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372340</xdr:colOff>
      <xdr:row>7</xdr:row>
      <xdr:rowOff>155864</xdr:rowOff>
    </xdr:from>
    <xdr:to>
      <xdr:col>14</xdr:col>
      <xdr:colOff>95249</xdr:colOff>
      <xdr:row>22</xdr:row>
      <xdr:rowOff>41564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17318</xdr:colOff>
      <xdr:row>2</xdr:row>
      <xdr:rowOff>65810</xdr:rowOff>
    </xdr:from>
    <xdr:to>
      <xdr:col>12</xdr:col>
      <xdr:colOff>259771</xdr:colOff>
      <xdr:row>15</xdr:row>
      <xdr:rowOff>176646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466724</xdr:colOff>
      <xdr:row>4</xdr:row>
      <xdr:rowOff>142875</xdr:rowOff>
    </xdr:from>
    <xdr:to>
      <xdr:col>15</xdr:col>
      <xdr:colOff>133350</xdr:colOff>
      <xdr:row>19</xdr:row>
      <xdr:rowOff>19050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442914</xdr:colOff>
      <xdr:row>6</xdr:row>
      <xdr:rowOff>159543</xdr:rowOff>
    </xdr:from>
    <xdr:to>
      <xdr:col>13</xdr:col>
      <xdr:colOff>285751</xdr:colOff>
      <xdr:row>22</xdr:row>
      <xdr:rowOff>7143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457200</xdr:colOff>
      <xdr:row>2</xdr:row>
      <xdr:rowOff>142875</xdr:rowOff>
    </xdr:from>
    <xdr:to>
      <xdr:col>13</xdr:col>
      <xdr:colOff>457200</xdr:colOff>
      <xdr:row>17</xdr:row>
      <xdr:rowOff>66675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416718</xdr:colOff>
      <xdr:row>3</xdr:row>
      <xdr:rowOff>128588</xdr:rowOff>
    </xdr:from>
    <xdr:to>
      <xdr:col>10</xdr:col>
      <xdr:colOff>454818</xdr:colOff>
      <xdr:row>7</xdr:row>
      <xdr:rowOff>176212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152400</xdr:colOff>
      <xdr:row>19</xdr:row>
      <xdr:rowOff>71437</xdr:rowOff>
    </xdr:from>
    <xdr:to>
      <xdr:col>3</xdr:col>
      <xdr:colOff>609599</xdr:colOff>
      <xdr:row>22</xdr:row>
      <xdr:rowOff>4761</xdr:rowOff>
    </xdr:to>
    <xdr:pic>
      <xdr:nvPicPr>
        <xdr:cNvPr id="3" name="Graphic 2" descr="Woman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981200" y="3748087"/>
          <a:ext cx="457199" cy="504824"/>
        </a:xfrm>
        <a:prstGeom prst="rect">
          <a:avLst/>
        </a:prstGeom>
      </xdr:spPr>
    </xdr:pic>
    <xdr:clientData/>
  </xdr:twoCellAnchor>
  <xdr:twoCellAnchor editAs="oneCell">
    <xdr:from>
      <xdr:col>3</xdr:col>
      <xdr:colOff>566737</xdr:colOff>
      <xdr:row>19</xdr:row>
      <xdr:rowOff>76198</xdr:rowOff>
    </xdr:from>
    <xdr:to>
      <xdr:col>4</xdr:col>
      <xdr:colOff>394525</xdr:colOff>
      <xdr:row>22</xdr:row>
      <xdr:rowOff>8761</xdr:rowOff>
    </xdr:to>
    <xdr:pic>
      <xdr:nvPicPr>
        <xdr:cNvPr id="4" name="Graphic 3" descr="Man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=""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2395537" y="3752848"/>
          <a:ext cx="437388" cy="504063"/>
        </a:xfrm>
        <a:prstGeom prst="rect">
          <a:avLst/>
        </a:prstGeom>
      </xdr:spPr>
    </xdr:pic>
    <xdr:clientData/>
  </xdr:twoCellAnchor>
  <xdr:twoCellAnchor>
    <xdr:from>
      <xdr:col>3</xdr:col>
      <xdr:colOff>409575</xdr:colOff>
      <xdr:row>7</xdr:row>
      <xdr:rowOff>157163</xdr:rowOff>
    </xdr:from>
    <xdr:to>
      <xdr:col>10</xdr:col>
      <xdr:colOff>447675</xdr:colOff>
      <xdr:row>12</xdr:row>
      <xdr:rowOff>23812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590551</xdr:colOff>
      <xdr:row>19</xdr:row>
      <xdr:rowOff>57151</xdr:rowOff>
    </xdr:from>
    <xdr:to>
      <xdr:col>7</xdr:col>
      <xdr:colOff>495301</xdr:colOff>
      <xdr:row>21</xdr:row>
      <xdr:rowOff>157164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SpPr/>
      </xdr:nvSpPr>
      <xdr:spPr>
        <a:xfrm>
          <a:off x="3028951" y="3733801"/>
          <a:ext cx="1733550" cy="481013"/>
        </a:xfrm>
        <a:prstGeom prst="round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604838</xdr:colOff>
      <xdr:row>16</xdr:row>
      <xdr:rowOff>42863</xdr:rowOff>
    </xdr:from>
    <xdr:to>
      <xdr:col>7</xdr:col>
      <xdr:colOff>509588</xdr:colOff>
      <xdr:row>18</xdr:row>
      <xdr:rowOff>142876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SpPr/>
      </xdr:nvSpPr>
      <xdr:spPr>
        <a:xfrm>
          <a:off x="3043238" y="3148013"/>
          <a:ext cx="1733550" cy="481013"/>
        </a:xfrm>
        <a:prstGeom prst="roundRect">
          <a:avLst/>
        </a:prstGeom>
        <a:solidFill>
          <a:schemeClr val="accent5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164325</xdr:rowOff>
    </xdr:from>
    <xdr:to>
      <xdr:col>1</xdr:col>
      <xdr:colOff>492290</xdr:colOff>
      <xdr:row>20</xdr:row>
      <xdr:rowOff>123215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31325"/>
          <a:ext cx="1101890" cy="1101890"/>
        </a:xfrm>
        <a:prstGeom prst="rect">
          <a:avLst/>
        </a:prstGeom>
      </xdr:spPr>
    </xdr:pic>
    <xdr:clientData/>
  </xdr:twoCellAnchor>
  <xdr:twoCellAnchor editAs="oneCell">
    <xdr:from>
      <xdr:col>1</xdr:col>
      <xdr:colOff>81260</xdr:colOff>
      <xdr:row>14</xdr:row>
      <xdr:rowOff>180974</xdr:rowOff>
    </xdr:from>
    <xdr:to>
      <xdr:col>2</xdr:col>
      <xdr:colOff>533400</xdr:colOff>
      <xdr:row>21</xdr:row>
      <xdr:rowOff>19049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rgbClr val="FFFF00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colorTemperature colorTemp="47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860" y="2847974"/>
          <a:ext cx="1061740" cy="1171575"/>
        </a:xfrm>
        <a:prstGeom prst="rect">
          <a:avLst/>
        </a:prstGeom>
      </xdr:spPr>
    </xdr:pic>
    <xdr:clientData/>
  </xdr:twoCellAnchor>
  <xdr:twoCellAnchor editAs="oneCell">
    <xdr:from>
      <xdr:col>2</xdr:col>
      <xdr:colOff>469125</xdr:colOff>
      <xdr:row>14</xdr:row>
      <xdr:rowOff>183375</xdr:rowOff>
    </xdr:from>
    <xdr:to>
      <xdr:col>4</xdr:col>
      <xdr:colOff>351815</xdr:colOff>
      <xdr:row>20</xdr:row>
      <xdr:rowOff>142265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8325" y="2850375"/>
          <a:ext cx="1101890" cy="1101890"/>
        </a:xfrm>
        <a:prstGeom prst="rect">
          <a:avLst/>
        </a:prstGeom>
      </xdr:spPr>
    </xdr:pic>
    <xdr:clientData/>
  </xdr:twoCellAnchor>
  <xdr:twoCellAnchor editAs="oneCell">
    <xdr:from>
      <xdr:col>3</xdr:col>
      <xdr:colOff>466427</xdr:colOff>
      <xdr:row>14</xdr:row>
      <xdr:rowOff>190499</xdr:rowOff>
    </xdr:from>
    <xdr:to>
      <xdr:col>5</xdr:col>
      <xdr:colOff>257175</xdr:colOff>
      <xdr:row>20</xdr:row>
      <xdr:rowOff>161924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2" cstate="print">
          <a:lum bright="70000" contrast="-70000"/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colorTemperature colorTemp="47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227" y="2857499"/>
          <a:ext cx="1009948" cy="1114425"/>
        </a:xfrm>
        <a:prstGeom prst="rect">
          <a:avLst/>
        </a:prstGeom>
      </xdr:spPr>
    </xdr:pic>
    <xdr:clientData/>
  </xdr:twoCellAnchor>
  <xdr:twoCellAnchor>
    <xdr:from>
      <xdr:col>6</xdr:col>
      <xdr:colOff>585787</xdr:colOff>
      <xdr:row>2</xdr:row>
      <xdr:rowOff>66675</xdr:rowOff>
    </xdr:from>
    <xdr:to>
      <xdr:col>14</xdr:col>
      <xdr:colOff>280987</xdr:colOff>
      <xdr:row>16</xdr:row>
      <xdr:rowOff>142875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na\Downloads\Dashboard%20Udemy%20course\Demo-WorkBook-Dashboar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na\Downloads\Dashboard%20Udemy%20course\Final%20Work%20Files\Types%20of%20Char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Shortcuts"/>
      <sheetName val="INDEX"/>
      <sheetName val="SUMIFS"/>
      <sheetName val="Large_Small"/>
      <sheetName val="Row_Column"/>
      <sheetName val="Choose"/>
      <sheetName val="TEXT"/>
      <sheetName val="N"/>
      <sheetName val="GetPivotData"/>
      <sheetName val="INDIRECT"/>
      <sheetName val="Data_2016"/>
      <sheetName val="Data_2017"/>
      <sheetName val="Choose_NM"/>
      <sheetName val="FormControls"/>
      <sheetName val="ComboDepList"/>
      <sheetName val="Charts#1"/>
      <sheetName val="Charts#2"/>
      <sheetName val="Charts#3"/>
      <sheetName val="Charts#4"/>
      <sheetName val="Charts#5"/>
      <sheetName val="Charts#6"/>
      <sheetName val="Demo-WorkBook-Dashboard"/>
    </sheetNames>
    <sheetDataSet>
      <sheetData sheetId="0"/>
      <sheetData sheetId="1"/>
      <sheetData sheetId="2">
        <row r="36">
          <cell r="I36">
            <v>3</v>
          </cell>
        </row>
        <row r="37">
          <cell r="A37" t="str">
            <v>WenCaL</v>
          </cell>
          <cell r="B37" t="str">
            <v>Fightrr</v>
          </cell>
          <cell r="C37" t="str">
            <v>Commuta</v>
          </cell>
        </row>
        <row r="38">
          <cell r="A38" t="str">
            <v>Blend</v>
          </cell>
          <cell r="B38" t="str">
            <v>Kryptis</v>
          </cell>
          <cell r="C38" t="str">
            <v>Infic</v>
          </cell>
        </row>
        <row r="39">
          <cell r="A39" t="str">
            <v>Voltage</v>
          </cell>
          <cell r="B39" t="str">
            <v>Perino</v>
          </cell>
          <cell r="C39" t="str">
            <v>Accord</v>
          </cell>
        </row>
        <row r="40">
          <cell r="A40" t="str">
            <v>Inkly</v>
          </cell>
          <cell r="B40" t="str">
            <v>Five Labs</v>
          </cell>
          <cell r="C40" t="str">
            <v>Misty Wash</v>
          </cell>
        </row>
        <row r="41">
          <cell r="A41" t="str">
            <v>Sleops</v>
          </cell>
          <cell r="B41" t="str">
            <v>Twistrr</v>
          </cell>
          <cell r="C41" t="str">
            <v>Twenty20</v>
          </cell>
        </row>
        <row r="42">
          <cell r="A42" t="str">
            <v>Kind Ape</v>
          </cell>
          <cell r="B42" t="str">
            <v>Hackrr</v>
          </cell>
          <cell r="C42" t="str">
            <v>Tanox</v>
          </cell>
        </row>
        <row r="43">
          <cell r="A43" t="str">
            <v>Pet Feed</v>
          </cell>
          <cell r="B43" t="str">
            <v>Pes</v>
          </cell>
          <cell r="C43" t="str">
            <v>Minor Liar</v>
          </cell>
        </row>
        <row r="44">
          <cell r="A44" t="str">
            <v>Right App</v>
          </cell>
          <cell r="B44" t="str">
            <v>Baden</v>
          </cell>
          <cell r="C44" t="str">
            <v>Mosquit</v>
          </cell>
        </row>
        <row r="45">
          <cell r="A45" t="str">
            <v>Mirrrr</v>
          </cell>
          <cell r="B45" t="str">
            <v>Jellyfish</v>
          </cell>
          <cell r="C45" t="str">
            <v>Atmos</v>
          </cell>
        </row>
        <row r="46">
          <cell r="A46" t="str">
            <v>Halotot</v>
          </cell>
          <cell r="B46" t="str">
            <v>Aviatrr</v>
          </cell>
          <cell r="C46" t="str">
            <v>Scrap</v>
          </cell>
        </row>
        <row r="47">
          <cell r="A47" t="str">
            <v>Flowrrr</v>
          </cell>
          <cell r="B47" t="str">
            <v>deRamblr</v>
          </cell>
          <cell r="C47" t="str">
            <v>Motocyco</v>
          </cell>
        </row>
        <row r="48">
          <cell r="A48" t="str">
            <v>Silvrr</v>
          </cell>
          <cell r="B48" t="str">
            <v>Arcade</v>
          </cell>
          <cell r="C48" t="str">
            <v>Amplefio</v>
          </cell>
        </row>
        <row r="49">
          <cell r="A49" t="str">
            <v>Dasring</v>
          </cell>
          <cell r="B49" t="str">
            <v/>
          </cell>
          <cell r="C49" t="str">
            <v>Strex</v>
          </cell>
        </row>
        <row r="50">
          <cell r="A50" t="str">
            <v>Rehire</v>
          </cell>
          <cell r="B50" t="str">
            <v/>
          </cell>
          <cell r="C50" t="str">
            <v/>
          </cell>
        </row>
        <row r="51">
          <cell r="A51" t="str">
            <v>Didactic</v>
          </cell>
          <cell r="B51" t="str">
            <v/>
          </cell>
          <cell r="C51" t="str">
            <v/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7">
          <cell r="H7">
            <v>2</v>
          </cell>
        </row>
      </sheetData>
      <sheetData sheetId="14"/>
      <sheetData sheetId="15">
        <row r="4">
          <cell r="N4" t="str">
            <v>WenCaL</v>
          </cell>
        </row>
        <row r="5">
          <cell r="N5" t="str">
            <v>Blend</v>
          </cell>
        </row>
        <row r="6">
          <cell r="N6" t="str">
            <v>Voltage</v>
          </cell>
        </row>
        <row r="7">
          <cell r="N7" t="str">
            <v>Inkly</v>
          </cell>
        </row>
        <row r="8">
          <cell r="N8" t="str">
            <v>Sleops</v>
          </cell>
        </row>
        <row r="9">
          <cell r="N9" t="str">
            <v>Kind Ape</v>
          </cell>
        </row>
        <row r="10">
          <cell r="N10" t="str">
            <v>Pet Feed</v>
          </cell>
        </row>
        <row r="11">
          <cell r="N11" t="str">
            <v>Right App</v>
          </cell>
        </row>
        <row r="12">
          <cell r="N12" t="str">
            <v>Mirrrr</v>
          </cell>
        </row>
        <row r="13">
          <cell r="N13" t="str">
            <v>Halotot</v>
          </cell>
        </row>
        <row r="14">
          <cell r="N14" t="str">
            <v>Flowrrr</v>
          </cell>
        </row>
        <row r="15">
          <cell r="N15" t="str">
            <v>Silvrr</v>
          </cell>
        </row>
        <row r="16">
          <cell r="N16" t="str">
            <v>Dasring</v>
          </cell>
        </row>
        <row r="17">
          <cell r="N17" t="str">
            <v>Rehire</v>
          </cell>
        </row>
        <row r="18">
          <cell r="N18" t="str">
            <v>Didactic</v>
          </cell>
        </row>
      </sheetData>
      <sheetData sheetId="16">
        <row r="4">
          <cell r="F4" t="str">
            <v>Series Lables</v>
          </cell>
        </row>
      </sheetData>
      <sheetData sheetId="17">
        <row r="2">
          <cell r="A2" t="str">
            <v>Slales for 2017</v>
          </cell>
        </row>
      </sheetData>
      <sheetData sheetId="18">
        <row r="1">
          <cell r="B1" t="str">
            <v>Closing Price</v>
          </cell>
        </row>
      </sheetData>
      <sheetData sheetId="19">
        <row r="1">
          <cell r="B1" t="str">
            <v>Revenue</v>
          </cell>
        </row>
      </sheetData>
      <sheetData sheetId="20">
        <row r="4">
          <cell r="A4" t="str">
            <v>Female</v>
          </cell>
        </row>
      </sheetData>
      <sheetData sheetId="21">
        <row r="3">
          <cell r="I3" t="str">
            <v>Best Rev</v>
          </cell>
        </row>
      </sheetData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 Time Charts"/>
      <sheetName val="One Product Tracking"/>
      <sheetName val="A Vs B"/>
      <sheetName val="A Vs B2"/>
      <sheetName val="Part of the Whole"/>
      <sheetName val="Part of whole 2"/>
      <sheetName val="Work with Scondery "/>
      <sheetName val="SparkLines"/>
      <sheetName val="Target for all team"/>
      <sheetName val="Charts#1"/>
      <sheetName val="Charts#2"/>
      <sheetName val="Charts#3"/>
      <sheetName val="Charts#4"/>
      <sheetName val="Charts#5"/>
      <sheetName val="Charts#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6">
          <cell r="D6" t="str">
            <v>target achived</v>
          </cell>
        </row>
      </sheetData>
      <sheetData sheetId="9"/>
      <sheetData sheetId="10"/>
      <sheetData sheetId="11">
        <row r="2">
          <cell r="A2">
            <v>42409</v>
          </cell>
          <cell r="B2">
            <v>74.44</v>
          </cell>
        </row>
        <row r="3">
          <cell r="A3">
            <v>42410</v>
          </cell>
          <cell r="B3">
            <v>75.19</v>
          </cell>
          <cell r="F3">
            <v>42418</v>
          </cell>
        </row>
        <row r="4">
          <cell r="A4">
            <v>42411</v>
          </cell>
          <cell r="B4">
            <v>76.510000000000005</v>
          </cell>
          <cell r="F4">
            <v>42517</v>
          </cell>
        </row>
        <row r="5">
          <cell r="A5">
            <v>42412</v>
          </cell>
          <cell r="B5">
            <v>76.23</v>
          </cell>
        </row>
        <row r="6">
          <cell r="A6">
            <v>42413</v>
          </cell>
          <cell r="B6">
            <v>75.739999999999995</v>
          </cell>
        </row>
        <row r="7">
          <cell r="A7">
            <v>42417</v>
          </cell>
          <cell r="B7">
            <v>75.599999999999994</v>
          </cell>
        </row>
        <row r="8">
          <cell r="A8">
            <v>42418</v>
          </cell>
          <cell r="B8">
            <v>76.709999999999994</v>
          </cell>
        </row>
        <row r="9">
          <cell r="A9">
            <v>42419</v>
          </cell>
          <cell r="B9">
            <v>79.42</v>
          </cell>
        </row>
        <row r="10">
          <cell r="A10">
            <v>42420</v>
          </cell>
          <cell r="B10">
            <v>79.894999999999996</v>
          </cell>
        </row>
        <row r="11">
          <cell r="A11">
            <v>42423</v>
          </cell>
          <cell r="B11">
            <v>78.84</v>
          </cell>
        </row>
        <row r="12">
          <cell r="A12">
            <v>42424</v>
          </cell>
          <cell r="B12">
            <v>78.45</v>
          </cell>
        </row>
        <row r="13">
          <cell r="A13">
            <v>42425</v>
          </cell>
          <cell r="B13">
            <v>79.56</v>
          </cell>
        </row>
        <row r="14">
          <cell r="A14">
            <v>42426</v>
          </cell>
          <cell r="B14">
            <v>80.41</v>
          </cell>
        </row>
        <row r="15">
          <cell r="A15">
            <v>42427</v>
          </cell>
          <cell r="B15">
            <v>78.97</v>
          </cell>
        </row>
        <row r="16">
          <cell r="A16">
            <v>42431</v>
          </cell>
          <cell r="B16">
            <v>79.75</v>
          </cell>
        </row>
        <row r="17">
          <cell r="A17">
            <v>42432</v>
          </cell>
          <cell r="B17">
            <v>79.599999999999994</v>
          </cell>
        </row>
        <row r="18">
          <cell r="A18">
            <v>42433</v>
          </cell>
          <cell r="B18">
            <v>80.894999999999996</v>
          </cell>
        </row>
        <row r="19">
          <cell r="A19">
            <v>42434</v>
          </cell>
          <cell r="B19">
            <v>81.209999999999994</v>
          </cell>
        </row>
        <row r="20">
          <cell r="A20">
            <v>42435</v>
          </cell>
          <cell r="B20">
            <v>80.004999999999995</v>
          </cell>
        </row>
        <row r="21">
          <cell r="A21">
            <v>42438</v>
          </cell>
          <cell r="B21">
            <v>79.44</v>
          </cell>
        </row>
        <row r="22">
          <cell r="A22">
            <v>42439</v>
          </cell>
          <cell r="B22">
            <v>77.55</v>
          </cell>
        </row>
        <row r="23">
          <cell r="A23">
            <v>42440</v>
          </cell>
          <cell r="B23">
            <v>77.569999999999993</v>
          </cell>
        </row>
        <row r="24">
          <cell r="A24">
            <v>42441</v>
          </cell>
          <cell r="B24">
            <v>78.930000000000007</v>
          </cell>
        </row>
        <row r="25">
          <cell r="A25">
            <v>42442</v>
          </cell>
          <cell r="B25">
            <v>78.05</v>
          </cell>
        </row>
        <row r="26">
          <cell r="A26">
            <v>42445</v>
          </cell>
          <cell r="B26">
            <v>78.069999999999993</v>
          </cell>
        </row>
        <row r="27">
          <cell r="A27">
            <v>42446</v>
          </cell>
          <cell r="B27">
            <v>79.364999999999995</v>
          </cell>
        </row>
        <row r="28">
          <cell r="A28">
            <v>42447</v>
          </cell>
          <cell r="B28">
            <v>80.91</v>
          </cell>
        </row>
        <row r="29">
          <cell r="A29">
            <v>42448</v>
          </cell>
          <cell r="B29">
            <v>82.75</v>
          </cell>
        </row>
        <row r="30">
          <cell r="A30">
            <v>42449</v>
          </cell>
          <cell r="B30">
            <v>83.8</v>
          </cell>
        </row>
        <row r="31">
          <cell r="A31">
            <v>42452</v>
          </cell>
          <cell r="B31">
            <v>84.43</v>
          </cell>
        </row>
        <row r="32">
          <cell r="A32">
            <v>42453</v>
          </cell>
          <cell r="B32">
            <v>85.31</v>
          </cell>
        </row>
        <row r="33">
          <cell r="A33">
            <v>42454</v>
          </cell>
          <cell r="B33">
            <v>82.92</v>
          </cell>
        </row>
        <row r="34">
          <cell r="A34">
            <v>42455</v>
          </cell>
          <cell r="B34">
            <v>83.01</v>
          </cell>
        </row>
        <row r="35">
          <cell r="A35">
            <v>42456</v>
          </cell>
          <cell r="B35">
            <v>83.3</v>
          </cell>
        </row>
        <row r="36">
          <cell r="A36">
            <v>42459</v>
          </cell>
          <cell r="B36">
            <v>83.194999999999993</v>
          </cell>
        </row>
        <row r="37">
          <cell r="A37">
            <v>42460</v>
          </cell>
          <cell r="B37">
            <v>82.215000000000003</v>
          </cell>
        </row>
        <row r="38">
          <cell r="A38">
            <v>42461</v>
          </cell>
          <cell r="B38">
            <v>81.665000000000006</v>
          </cell>
        </row>
        <row r="39">
          <cell r="A39">
            <v>42462</v>
          </cell>
          <cell r="B39">
            <v>81.555000000000007</v>
          </cell>
        </row>
        <row r="40">
          <cell r="A40">
            <v>42466</v>
          </cell>
          <cell r="B40">
            <v>82.44</v>
          </cell>
        </row>
        <row r="41">
          <cell r="A41">
            <v>42467</v>
          </cell>
          <cell r="B41">
            <v>82.32</v>
          </cell>
        </row>
        <row r="42">
          <cell r="A42">
            <v>42468</v>
          </cell>
          <cell r="B42">
            <v>82.275000000000006</v>
          </cell>
        </row>
        <row r="43">
          <cell r="A43">
            <v>42469</v>
          </cell>
          <cell r="B43">
            <v>82.17</v>
          </cell>
        </row>
        <row r="44">
          <cell r="A44">
            <v>42470</v>
          </cell>
          <cell r="B44">
            <v>82.04</v>
          </cell>
        </row>
        <row r="45">
          <cell r="A45">
            <v>42473</v>
          </cell>
          <cell r="B45">
            <v>83.01</v>
          </cell>
        </row>
        <row r="46">
          <cell r="A46">
            <v>42474</v>
          </cell>
          <cell r="B46">
            <v>83.515000000000001</v>
          </cell>
        </row>
        <row r="47">
          <cell r="A47">
            <v>42475</v>
          </cell>
          <cell r="B47">
            <v>82.704999999999998</v>
          </cell>
        </row>
        <row r="48">
          <cell r="A48">
            <v>42476</v>
          </cell>
          <cell r="B48">
            <v>82.31</v>
          </cell>
        </row>
        <row r="49">
          <cell r="A49">
            <v>42477</v>
          </cell>
          <cell r="B49">
            <v>80.775000000000006</v>
          </cell>
        </row>
        <row r="50">
          <cell r="A50">
            <v>42480</v>
          </cell>
          <cell r="B50">
            <v>83.09</v>
          </cell>
        </row>
        <row r="51">
          <cell r="A51">
            <v>42481</v>
          </cell>
          <cell r="B51">
            <v>83.62</v>
          </cell>
        </row>
        <row r="52">
          <cell r="A52">
            <v>42482</v>
          </cell>
          <cell r="B52">
            <v>84.63</v>
          </cell>
        </row>
        <row r="53">
          <cell r="A53">
            <v>42483</v>
          </cell>
          <cell r="B53">
            <v>82.41</v>
          </cell>
        </row>
        <row r="54">
          <cell r="A54">
            <v>42484</v>
          </cell>
          <cell r="B54">
            <v>81.53</v>
          </cell>
        </row>
        <row r="55">
          <cell r="A55">
            <v>42487</v>
          </cell>
          <cell r="B55">
            <v>81.91</v>
          </cell>
        </row>
        <row r="56">
          <cell r="A56">
            <v>42488</v>
          </cell>
          <cell r="B56">
            <v>80.680000000000007</v>
          </cell>
        </row>
        <row r="57">
          <cell r="A57">
            <v>42489</v>
          </cell>
          <cell r="B57">
            <v>80.465000000000003</v>
          </cell>
        </row>
        <row r="58">
          <cell r="A58">
            <v>42490</v>
          </cell>
          <cell r="B58">
            <v>78.77</v>
          </cell>
        </row>
        <row r="59">
          <cell r="A59">
            <v>42491</v>
          </cell>
          <cell r="B59">
            <v>78.989999999999995</v>
          </cell>
        </row>
        <row r="60">
          <cell r="A60">
            <v>42494</v>
          </cell>
          <cell r="B60">
            <v>78.81</v>
          </cell>
        </row>
        <row r="61">
          <cell r="A61">
            <v>42495</v>
          </cell>
          <cell r="B61">
            <v>77.56</v>
          </cell>
        </row>
        <row r="62">
          <cell r="A62">
            <v>42496</v>
          </cell>
          <cell r="B62">
            <v>78.099999999999994</v>
          </cell>
        </row>
        <row r="63">
          <cell r="A63">
            <v>42497</v>
          </cell>
          <cell r="B63">
            <v>78.424999999999997</v>
          </cell>
        </row>
        <row r="64">
          <cell r="A64">
            <v>42498</v>
          </cell>
          <cell r="B64">
            <v>78.510000000000005</v>
          </cell>
        </row>
        <row r="65">
          <cell r="A65">
            <v>42501</v>
          </cell>
          <cell r="B65">
            <v>78.010000000000005</v>
          </cell>
        </row>
        <row r="66">
          <cell r="A66">
            <v>42502</v>
          </cell>
          <cell r="B66">
            <v>77.459999999999994</v>
          </cell>
        </row>
        <row r="67">
          <cell r="A67">
            <v>42503</v>
          </cell>
          <cell r="B67">
            <v>78.44</v>
          </cell>
        </row>
        <row r="68">
          <cell r="A68">
            <v>42504</v>
          </cell>
          <cell r="B68">
            <v>81.37</v>
          </cell>
        </row>
        <row r="69">
          <cell r="A69">
            <v>42505</v>
          </cell>
          <cell r="B69">
            <v>80.42</v>
          </cell>
        </row>
        <row r="70">
          <cell r="A70">
            <v>42508</v>
          </cell>
          <cell r="B70">
            <v>80.88</v>
          </cell>
        </row>
        <row r="71">
          <cell r="A71">
            <v>42509</v>
          </cell>
          <cell r="B71">
            <v>80.63</v>
          </cell>
        </row>
        <row r="72">
          <cell r="A72">
            <v>42510</v>
          </cell>
          <cell r="B72">
            <v>80.55</v>
          </cell>
        </row>
        <row r="73">
          <cell r="A73">
            <v>42511</v>
          </cell>
          <cell r="B73">
            <v>80.48</v>
          </cell>
        </row>
        <row r="74">
          <cell r="A74">
            <v>42512</v>
          </cell>
          <cell r="B74">
            <v>80.540000000000006</v>
          </cell>
        </row>
        <row r="75">
          <cell r="A75">
            <v>42516</v>
          </cell>
          <cell r="B75">
            <v>79.334999999999994</v>
          </cell>
        </row>
        <row r="76">
          <cell r="A76">
            <v>42517</v>
          </cell>
          <cell r="B76">
            <v>80.55</v>
          </cell>
        </row>
        <row r="77">
          <cell r="A77">
            <v>42518</v>
          </cell>
          <cell r="B77">
            <v>80.144999999999996</v>
          </cell>
        </row>
        <row r="78">
          <cell r="A78">
            <v>42519</v>
          </cell>
          <cell r="B78">
            <v>79.19</v>
          </cell>
        </row>
        <row r="79">
          <cell r="A79">
            <v>42522</v>
          </cell>
          <cell r="B79">
            <v>80.290000000000006</v>
          </cell>
        </row>
        <row r="80">
          <cell r="A80">
            <v>42523</v>
          </cell>
          <cell r="B80">
            <v>80.444999999999993</v>
          </cell>
        </row>
        <row r="81">
          <cell r="A81">
            <v>42524</v>
          </cell>
          <cell r="B81">
            <v>82.44</v>
          </cell>
        </row>
        <row r="82">
          <cell r="A82">
            <v>42525</v>
          </cell>
          <cell r="B82">
            <v>82.05</v>
          </cell>
        </row>
        <row r="83">
          <cell r="A83">
            <v>42526</v>
          </cell>
          <cell r="B83">
            <v>82.14</v>
          </cell>
        </row>
        <row r="84">
          <cell r="A84">
            <v>42529</v>
          </cell>
          <cell r="B84">
            <v>80.67</v>
          </cell>
        </row>
        <row r="85">
          <cell r="A85">
            <v>42530</v>
          </cell>
          <cell r="B85">
            <v>80.67</v>
          </cell>
        </row>
        <row r="86">
          <cell r="A86">
            <v>42531</v>
          </cell>
          <cell r="B86">
            <v>82.16</v>
          </cell>
        </row>
        <row r="87">
          <cell r="A87">
            <v>42532</v>
          </cell>
          <cell r="B87">
            <v>81.83</v>
          </cell>
        </row>
        <row r="88">
          <cell r="A88">
            <v>42533</v>
          </cell>
          <cell r="B88">
            <v>81.53</v>
          </cell>
        </row>
        <row r="89">
          <cell r="A89">
            <v>42536</v>
          </cell>
          <cell r="B89">
            <v>80.709999999999994</v>
          </cell>
        </row>
        <row r="90">
          <cell r="A90">
            <v>42537</v>
          </cell>
          <cell r="B90">
            <v>81.06</v>
          </cell>
        </row>
        <row r="91">
          <cell r="A91">
            <v>42538</v>
          </cell>
          <cell r="B91">
            <v>81.790000000000006</v>
          </cell>
        </row>
        <row r="92">
          <cell r="A92">
            <v>42539</v>
          </cell>
          <cell r="B92">
            <v>82.905000000000001</v>
          </cell>
        </row>
        <row r="93">
          <cell r="A93">
            <v>42540</v>
          </cell>
          <cell r="B93">
            <v>82.51</v>
          </cell>
        </row>
        <row r="94">
          <cell r="A94">
            <v>42543</v>
          </cell>
          <cell r="B94">
            <v>84.74</v>
          </cell>
        </row>
        <row r="95">
          <cell r="A95">
            <v>42544</v>
          </cell>
          <cell r="B95">
            <v>87.88</v>
          </cell>
        </row>
        <row r="96">
          <cell r="A96">
            <v>42545</v>
          </cell>
          <cell r="B96">
            <v>88.86</v>
          </cell>
        </row>
        <row r="97">
          <cell r="A97">
            <v>42546</v>
          </cell>
          <cell r="B97">
            <v>87.98</v>
          </cell>
        </row>
        <row r="98">
          <cell r="A98">
            <v>42547</v>
          </cell>
          <cell r="B98">
            <v>88.01</v>
          </cell>
        </row>
        <row r="99">
          <cell r="A99">
            <v>42550</v>
          </cell>
          <cell r="B99">
            <v>85.8</v>
          </cell>
        </row>
        <row r="100">
          <cell r="A100">
            <v>42551</v>
          </cell>
          <cell r="B100">
            <v>85.765000000000001</v>
          </cell>
        </row>
        <row r="101">
          <cell r="A101">
            <v>42552</v>
          </cell>
          <cell r="B101">
            <v>86.91</v>
          </cell>
        </row>
        <row r="102">
          <cell r="A102">
            <v>42553</v>
          </cell>
          <cell r="B102">
            <v>87.284999999999997</v>
          </cell>
        </row>
        <row r="103">
          <cell r="A103">
            <v>42557</v>
          </cell>
          <cell r="B103">
            <v>87.55</v>
          </cell>
        </row>
        <row r="104">
          <cell r="A104">
            <v>42558</v>
          </cell>
          <cell r="B104">
            <v>87.22</v>
          </cell>
        </row>
        <row r="105">
          <cell r="A105">
            <v>42559</v>
          </cell>
          <cell r="B105">
            <v>85.65</v>
          </cell>
        </row>
        <row r="106">
          <cell r="A106">
            <v>42560</v>
          </cell>
          <cell r="B106">
            <v>85.88</v>
          </cell>
        </row>
        <row r="107">
          <cell r="A107">
            <v>42561</v>
          </cell>
          <cell r="B107">
            <v>87.95</v>
          </cell>
        </row>
        <row r="108">
          <cell r="A108">
            <v>42564</v>
          </cell>
          <cell r="B108">
            <v>90.1</v>
          </cell>
        </row>
        <row r="109">
          <cell r="A109">
            <v>42565</v>
          </cell>
          <cell r="B109">
            <v>89.68</v>
          </cell>
        </row>
        <row r="110">
          <cell r="A110">
            <v>42566</v>
          </cell>
          <cell r="B110">
            <v>89.76</v>
          </cell>
        </row>
        <row r="111">
          <cell r="A111">
            <v>42567</v>
          </cell>
          <cell r="B111">
            <v>90.85</v>
          </cell>
        </row>
        <row r="112">
          <cell r="A112">
            <v>42568</v>
          </cell>
          <cell r="B112">
            <v>94.97</v>
          </cell>
        </row>
        <row r="113">
          <cell r="A113">
            <v>42571</v>
          </cell>
          <cell r="B113">
            <v>97.91</v>
          </cell>
        </row>
        <row r="114">
          <cell r="A114">
            <v>42572</v>
          </cell>
          <cell r="B114">
            <v>98.39</v>
          </cell>
        </row>
        <row r="115">
          <cell r="A115">
            <v>42573</v>
          </cell>
          <cell r="B115">
            <v>97.04</v>
          </cell>
        </row>
        <row r="116">
          <cell r="A116">
            <v>42574</v>
          </cell>
          <cell r="B116">
            <v>95.44</v>
          </cell>
        </row>
        <row r="117">
          <cell r="A117">
            <v>42575</v>
          </cell>
          <cell r="B117">
            <v>96.95</v>
          </cell>
        </row>
        <row r="118">
          <cell r="A118">
            <v>42578</v>
          </cell>
          <cell r="B118">
            <v>94.17</v>
          </cell>
        </row>
        <row r="119">
          <cell r="A119">
            <v>42579</v>
          </cell>
          <cell r="B119">
            <v>95.29</v>
          </cell>
        </row>
        <row r="120">
          <cell r="A120">
            <v>42580</v>
          </cell>
          <cell r="B120">
            <v>96.99</v>
          </cell>
        </row>
        <row r="121">
          <cell r="A121">
            <v>42581</v>
          </cell>
          <cell r="B121">
            <v>95.21</v>
          </cell>
        </row>
        <row r="122">
          <cell r="A122">
            <v>42582</v>
          </cell>
          <cell r="B122">
            <v>94.01</v>
          </cell>
        </row>
        <row r="123">
          <cell r="A123">
            <v>42585</v>
          </cell>
          <cell r="B123">
            <v>94.14</v>
          </cell>
        </row>
        <row r="124">
          <cell r="A124">
            <v>42586</v>
          </cell>
          <cell r="B124">
            <v>94.06</v>
          </cell>
        </row>
        <row r="125">
          <cell r="A125">
            <v>42587</v>
          </cell>
          <cell r="B125">
            <v>96.44</v>
          </cell>
        </row>
        <row r="126">
          <cell r="A126">
            <v>42588</v>
          </cell>
          <cell r="B126">
            <v>95.12</v>
          </cell>
        </row>
        <row r="127">
          <cell r="A127">
            <v>42589</v>
          </cell>
          <cell r="B127">
            <v>94.3</v>
          </cell>
        </row>
      </sheetData>
      <sheetData sheetId="12">
        <row r="2">
          <cell r="A2" t="str">
            <v>WenCaL</v>
          </cell>
          <cell r="B2">
            <v>14432</v>
          </cell>
        </row>
        <row r="3">
          <cell r="A3" t="str">
            <v>Blend</v>
          </cell>
          <cell r="B3">
            <v>17990</v>
          </cell>
          <cell r="F3" t="str">
            <v>Pes</v>
          </cell>
        </row>
        <row r="4">
          <cell r="A4" t="str">
            <v>Voltage</v>
          </cell>
          <cell r="B4">
            <v>15117</v>
          </cell>
          <cell r="F4" t="str">
            <v>Accord</v>
          </cell>
        </row>
        <row r="5">
          <cell r="A5" t="str">
            <v>Inkly</v>
          </cell>
          <cell r="B5">
            <v>11154</v>
          </cell>
        </row>
        <row r="6">
          <cell r="A6" t="str">
            <v>Sleops</v>
          </cell>
          <cell r="B6">
            <v>11022</v>
          </cell>
        </row>
        <row r="7">
          <cell r="A7" t="str">
            <v>Kind Ape</v>
          </cell>
          <cell r="B7">
            <v>8905</v>
          </cell>
        </row>
        <row r="8">
          <cell r="A8" t="str">
            <v>Pet Feed</v>
          </cell>
          <cell r="B8">
            <v>16735</v>
          </cell>
        </row>
        <row r="9">
          <cell r="A9" t="str">
            <v>Right App</v>
          </cell>
          <cell r="B9">
            <v>3635</v>
          </cell>
        </row>
        <row r="10">
          <cell r="A10" t="str">
            <v>Mirrrr</v>
          </cell>
          <cell r="B10">
            <v>15627</v>
          </cell>
        </row>
        <row r="11">
          <cell r="A11" t="str">
            <v>Halotot</v>
          </cell>
          <cell r="B11">
            <v>7270</v>
          </cell>
        </row>
        <row r="12">
          <cell r="A12" t="str">
            <v>Flowrrr</v>
          </cell>
          <cell r="B12">
            <v>5955</v>
          </cell>
        </row>
        <row r="13">
          <cell r="A13" t="str">
            <v>Silvrr</v>
          </cell>
          <cell r="B13">
            <v>7666</v>
          </cell>
        </row>
        <row r="14">
          <cell r="A14" t="str">
            <v>Dasring</v>
          </cell>
          <cell r="B14">
            <v>10857</v>
          </cell>
        </row>
        <row r="15">
          <cell r="A15" t="str">
            <v>Rehire</v>
          </cell>
          <cell r="B15">
            <v>9873</v>
          </cell>
        </row>
        <row r="16">
          <cell r="A16" t="str">
            <v>Didactic</v>
          </cell>
          <cell r="B16">
            <v>6405</v>
          </cell>
        </row>
        <row r="17">
          <cell r="A17" t="str">
            <v>Fightrr</v>
          </cell>
          <cell r="B17">
            <v>11649</v>
          </cell>
        </row>
        <row r="18">
          <cell r="A18" t="str">
            <v>Kryptis</v>
          </cell>
          <cell r="B18">
            <v>7718</v>
          </cell>
        </row>
        <row r="19">
          <cell r="A19" t="str">
            <v>Perino</v>
          </cell>
          <cell r="B19">
            <v>15033</v>
          </cell>
        </row>
        <row r="20">
          <cell r="A20" t="str">
            <v>Five Labs</v>
          </cell>
          <cell r="B20">
            <v>21579</v>
          </cell>
        </row>
        <row r="21">
          <cell r="A21" t="str">
            <v>Twistrr</v>
          </cell>
          <cell r="B21">
            <v>27210.600000000002</v>
          </cell>
        </row>
        <row r="22">
          <cell r="A22" t="str">
            <v>Hackrr</v>
          </cell>
          <cell r="B22">
            <v>18700.5</v>
          </cell>
        </row>
        <row r="23">
          <cell r="A23" t="str">
            <v>Pes</v>
          </cell>
          <cell r="B23">
            <v>45315.9</v>
          </cell>
        </row>
        <row r="24">
          <cell r="A24" t="str">
            <v>Baden</v>
          </cell>
          <cell r="B24">
            <v>35980</v>
          </cell>
        </row>
        <row r="25">
          <cell r="A25" t="str">
            <v>Jellyfish</v>
          </cell>
          <cell r="B25">
            <v>7657</v>
          </cell>
        </row>
        <row r="26">
          <cell r="A26" t="str">
            <v>Aviatrr</v>
          </cell>
          <cell r="B26">
            <v>8126</v>
          </cell>
        </row>
        <row r="27">
          <cell r="A27" t="str">
            <v>deRamblr</v>
          </cell>
          <cell r="B27">
            <v>5272</v>
          </cell>
        </row>
        <row r="28">
          <cell r="A28" t="str">
            <v>Arcade</v>
          </cell>
          <cell r="B28">
            <v>6375</v>
          </cell>
        </row>
        <row r="29">
          <cell r="A29" t="str">
            <v>Commuta</v>
          </cell>
          <cell r="B29">
            <v>6353</v>
          </cell>
        </row>
        <row r="30">
          <cell r="A30" t="str">
            <v>Infic</v>
          </cell>
          <cell r="B30">
            <v>12373</v>
          </cell>
        </row>
        <row r="31">
          <cell r="A31" t="str">
            <v>Accord</v>
          </cell>
          <cell r="B31">
            <v>17760</v>
          </cell>
        </row>
        <row r="32">
          <cell r="A32" t="str">
            <v>Misty Wash</v>
          </cell>
          <cell r="B32">
            <v>30399.599999999999</v>
          </cell>
        </row>
        <row r="33">
          <cell r="A33" t="str">
            <v>Twenty20</v>
          </cell>
          <cell r="B33">
            <v>20400</v>
          </cell>
        </row>
        <row r="34">
          <cell r="A34" t="str">
            <v>Tanox</v>
          </cell>
          <cell r="B34">
            <v>21088</v>
          </cell>
        </row>
        <row r="35">
          <cell r="A35" t="str">
            <v>Minor Liar</v>
          </cell>
          <cell r="B35">
            <v>23736.9</v>
          </cell>
        </row>
        <row r="36">
          <cell r="A36" t="str">
            <v>Mosquit</v>
          </cell>
          <cell r="B36">
            <v>6302</v>
          </cell>
        </row>
        <row r="37">
          <cell r="A37" t="str">
            <v>Atmos</v>
          </cell>
          <cell r="B37">
            <v>10675</v>
          </cell>
        </row>
        <row r="38">
          <cell r="A38" t="str">
            <v>Scrap</v>
          </cell>
          <cell r="B38">
            <v>13307</v>
          </cell>
        </row>
        <row r="39">
          <cell r="A39" t="str">
            <v>Motocyco</v>
          </cell>
          <cell r="B39">
            <v>11182</v>
          </cell>
        </row>
        <row r="40">
          <cell r="A40" t="str">
            <v>Amplefio</v>
          </cell>
          <cell r="B40">
            <v>8250</v>
          </cell>
        </row>
        <row r="41">
          <cell r="A41" t="str">
            <v>Strex</v>
          </cell>
          <cell r="B41">
            <v>8152</v>
          </cell>
        </row>
      </sheetData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Windows User" refreshedDate="43872.092464351852" createdVersion="6" refreshedVersion="6" minRefreshableVersion="3" recordCount="15">
  <cacheSource type="worksheet">
    <worksheetSource ref="A4:C19" sheet="GetPivotData"/>
  </cacheSource>
  <cacheFields count="3">
    <cacheField name="Month" numFmtId="0">
      <sharedItems count="7">
        <s v="Jan"/>
        <s v="Feb"/>
        <s v="Mar"/>
        <s v="Apr"/>
        <s v="jun"/>
        <s v="May"/>
        <s v="Dec"/>
      </sharedItems>
    </cacheField>
    <cacheField name="Line" numFmtId="0">
      <sharedItems/>
    </cacheField>
    <cacheField name="Revenue" numFmtId="3">
      <sharedItems containsSemiMixedTypes="0" containsString="0" containsNumber="1" minValue="1800" maxValue="30399.59999999999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5">
  <r>
    <x v="0"/>
    <s v="TechTools"/>
    <n v="11649"/>
  </r>
  <r>
    <x v="0"/>
    <s v="TechTools"/>
    <n v="7718"/>
  </r>
  <r>
    <x v="1"/>
    <s v="TechTools"/>
    <n v="15033"/>
  </r>
  <r>
    <x v="2"/>
    <s v="TechTools"/>
    <n v="1800"/>
  </r>
  <r>
    <x v="0"/>
    <s v="officeTools"/>
    <n v="10000"/>
  </r>
  <r>
    <x v="2"/>
    <s v="officeTools"/>
    <n v="14432"/>
  </r>
  <r>
    <x v="2"/>
    <s v="officeTools"/>
    <n v="17990"/>
  </r>
  <r>
    <x v="3"/>
    <s v="officeTools"/>
    <n v="11022"/>
  </r>
  <r>
    <x v="0"/>
    <s v="furniture"/>
    <n v="11000"/>
  </r>
  <r>
    <x v="4"/>
    <s v="furniture"/>
    <n v="12000"/>
  </r>
  <r>
    <x v="2"/>
    <s v="furniture"/>
    <n v="12100"/>
  </r>
  <r>
    <x v="3"/>
    <s v="furniture"/>
    <n v="17760"/>
  </r>
  <r>
    <x v="3"/>
    <s v="furniture"/>
    <n v="30399.599999999999"/>
  </r>
  <r>
    <x v="5"/>
    <s v="furniture"/>
    <n v="20400"/>
  </r>
  <r>
    <x v="6"/>
    <s v="furniture"/>
    <n v="204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F4:G12" firstHeaderRow="1" firstDataRow="1" firstDataCol="1"/>
  <pivotFields count="3">
    <pivotField axis="axisRow" showAll="0">
      <items count="8">
        <item x="0"/>
        <item x="1"/>
        <item x="2"/>
        <item x="3"/>
        <item x="5"/>
        <item x="6"/>
        <item x="4"/>
        <item t="default"/>
      </items>
    </pivotField>
    <pivotField showAll="0"/>
    <pivotField dataField="1" numFmtId="3" showAll="0"/>
  </pivotFields>
  <rowFields count="1">
    <field x="0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Sum of Revenue" fld="2" baseField="0" baseItem="0"/>
  </dataFields>
  <chartFormats count="1">
    <chartFormat chart="0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4" name="Table4" displayName="Table4" ref="A3:D33" totalsRowShown="0" headerRowDxfId="5">
  <autoFilter ref="A3:D33"/>
  <tableColumns count="4">
    <tableColumn id="1" name="Year"/>
    <tableColumn id="2" name="Line"/>
    <tableColumn id="3" name="Region"/>
    <tableColumn id="4" name="Revenue" dataDxfId="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3" name="data_py" displayName="data_py" ref="A1:D16" totalsRowShown="0" headerRowDxfId="3">
  <autoFilter ref="A1:D16"/>
  <tableColumns count="4">
    <tableColumn id="1" name="Year"/>
    <tableColumn id="2" name="Line"/>
    <tableColumn id="3" name="Region"/>
    <tableColumn id="4" name="Revenue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2" name="data_current" displayName="data_current" ref="A1:D16" totalsRowShown="0" headerRowDxfId="2">
  <autoFilter ref="A1:D16"/>
  <tableColumns count="4">
    <tableColumn id="1" name="Year"/>
    <tableColumn id="2" name="Line"/>
    <tableColumn id="3" name="Region"/>
    <tableColumn id="4" name="Revenu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8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3B8DD"/>
  </sheetPr>
  <dimension ref="A1:P70"/>
  <sheetViews>
    <sheetView workbookViewId="0">
      <selection activeCell="J65" sqref="J65"/>
    </sheetView>
  </sheetViews>
  <sheetFormatPr defaultRowHeight="15" x14ac:dyDescent="0.25"/>
  <cols>
    <col min="1" max="1" width="19.85546875" customWidth="1"/>
    <col min="2" max="2" width="16" customWidth="1"/>
    <col min="3" max="3" width="16.140625" customWidth="1"/>
    <col min="7" max="7" width="21.140625" customWidth="1"/>
    <col min="8" max="8" width="18.5703125" customWidth="1"/>
    <col min="9" max="9" width="20.85546875" customWidth="1"/>
    <col min="11" max="11" width="16.42578125" bestFit="1" customWidth="1"/>
    <col min="13" max="13" width="13.5703125" customWidth="1"/>
  </cols>
  <sheetData>
    <row r="1" spans="1:13" ht="17.25" x14ac:dyDescent="0.3">
      <c r="A1" s="7" t="s">
        <v>1</v>
      </c>
      <c r="B1" s="5"/>
      <c r="C1" s="5"/>
      <c r="D1" s="5"/>
      <c r="E1" s="5"/>
      <c r="F1" s="5"/>
      <c r="G1" s="5"/>
      <c r="H1" s="5"/>
    </row>
    <row r="3" spans="1:13" ht="17.25" x14ac:dyDescent="0.3">
      <c r="A3" s="8" t="s">
        <v>10</v>
      </c>
      <c r="B3" s="7"/>
      <c r="C3" s="7"/>
      <c r="D3" s="7"/>
      <c r="E3" s="7"/>
      <c r="F3" s="7"/>
      <c r="G3" s="7"/>
      <c r="H3" s="7"/>
      <c r="M3" s="84"/>
    </row>
    <row r="4" spans="1:13" x14ac:dyDescent="0.25">
      <c r="M4" s="84"/>
    </row>
    <row r="5" spans="1:13" x14ac:dyDescent="0.25">
      <c r="A5" s="12" t="s">
        <v>109</v>
      </c>
      <c r="B5" s="14" t="s">
        <v>110</v>
      </c>
      <c r="C5" s="13" t="s">
        <v>2</v>
      </c>
      <c r="D5" s="13" t="s">
        <v>3</v>
      </c>
      <c r="G5" s="21" t="s">
        <v>111</v>
      </c>
      <c r="H5" s="10" t="s">
        <v>165</v>
      </c>
      <c r="M5" s="84"/>
    </row>
    <row r="6" spans="1:13" ht="16.5" x14ac:dyDescent="0.3">
      <c r="A6" s="2" t="s">
        <v>154</v>
      </c>
      <c r="B6" s="129" t="s">
        <v>163</v>
      </c>
      <c r="C6" s="17">
        <v>11649</v>
      </c>
      <c r="D6" s="17">
        <v>802</v>
      </c>
      <c r="G6" s="11" t="s">
        <v>109</v>
      </c>
      <c r="H6" s="56" t="str">
        <f>INDEX(A6:A15,MATCH(H5,B6:B15,0))</f>
        <v>furniture</v>
      </c>
    </row>
    <row r="7" spans="1:13" ht="16.5" x14ac:dyDescent="0.3">
      <c r="A7" s="2" t="s">
        <v>154</v>
      </c>
      <c r="B7" s="129" t="s">
        <v>164</v>
      </c>
      <c r="C7" s="17">
        <v>7718</v>
      </c>
      <c r="D7" s="17">
        <v>876</v>
      </c>
      <c r="G7" s="11" t="s">
        <v>3</v>
      </c>
      <c r="H7" s="56">
        <f>INDEX(D6:D15,MATCH(H5,B6:B15,0))</f>
        <v>469</v>
      </c>
    </row>
    <row r="8" spans="1:13" ht="16.5" x14ac:dyDescent="0.3">
      <c r="A8" s="2" t="s">
        <v>154</v>
      </c>
      <c r="B8" s="129" t="s">
        <v>165</v>
      </c>
      <c r="C8" s="17">
        <v>15033</v>
      </c>
      <c r="D8" s="17">
        <v>469</v>
      </c>
    </row>
    <row r="9" spans="1:13" ht="16.5" x14ac:dyDescent="0.3">
      <c r="A9" s="2" t="s">
        <v>154</v>
      </c>
      <c r="B9" s="129" t="s">
        <v>54</v>
      </c>
      <c r="C9" s="17">
        <v>18700.5</v>
      </c>
      <c r="D9" s="17">
        <v>984.90000000000009</v>
      </c>
      <c r="G9" s="11" t="s">
        <v>2</v>
      </c>
      <c r="H9" s="56">
        <f>INDEX(C6:D15,MATCH(H5,B6:B15,0),MATCH(G9,C5:D5,0))</f>
        <v>15033</v>
      </c>
    </row>
    <row r="10" spans="1:13" ht="16.5" x14ac:dyDescent="0.3">
      <c r="A10" s="2" t="s">
        <v>157</v>
      </c>
      <c r="B10" s="129" t="s">
        <v>174</v>
      </c>
      <c r="C10" s="17">
        <v>14432</v>
      </c>
      <c r="D10" s="17">
        <v>240</v>
      </c>
    </row>
    <row r="11" spans="1:13" ht="16.5" x14ac:dyDescent="0.3">
      <c r="A11" s="2" t="s">
        <v>157</v>
      </c>
      <c r="B11" s="129" t="s">
        <v>175</v>
      </c>
      <c r="C11" s="17">
        <v>17990</v>
      </c>
      <c r="D11" s="17">
        <v>1166</v>
      </c>
    </row>
    <row r="12" spans="1:13" ht="16.5" x14ac:dyDescent="0.3">
      <c r="A12" s="2" t="s">
        <v>157</v>
      </c>
      <c r="B12" s="129" t="s">
        <v>176</v>
      </c>
      <c r="C12" s="17">
        <v>11022</v>
      </c>
      <c r="D12" s="17">
        <v>550</v>
      </c>
    </row>
    <row r="13" spans="1:13" ht="16.5" x14ac:dyDescent="0.3">
      <c r="A13" s="2" t="s">
        <v>161</v>
      </c>
      <c r="B13" s="129" t="s">
        <v>182</v>
      </c>
      <c r="C13" s="17">
        <v>17760</v>
      </c>
      <c r="D13" s="17">
        <v>800</v>
      </c>
    </row>
    <row r="14" spans="1:13" ht="16.5" x14ac:dyDescent="0.3">
      <c r="A14" s="2" t="s">
        <v>161</v>
      </c>
      <c r="B14" s="129" t="s">
        <v>183</v>
      </c>
      <c r="C14" s="17">
        <v>30399.599999999999</v>
      </c>
      <c r="D14" s="17">
        <v>786.8</v>
      </c>
    </row>
    <row r="15" spans="1:13" ht="16.5" x14ac:dyDescent="0.3">
      <c r="A15" s="2" t="s">
        <v>161</v>
      </c>
      <c r="B15" s="129" t="s">
        <v>184</v>
      </c>
      <c r="C15" s="17">
        <v>20400</v>
      </c>
      <c r="D15" s="17">
        <v>614.40000000000009</v>
      </c>
    </row>
    <row r="17" spans="1:16" ht="17.25" x14ac:dyDescent="0.3">
      <c r="A17" s="8" t="s">
        <v>11</v>
      </c>
      <c r="B17" s="7"/>
      <c r="C17" s="7"/>
      <c r="D17" s="7"/>
      <c r="E17" s="7"/>
      <c r="F17" s="7"/>
      <c r="G17" s="7"/>
      <c r="H17" s="7"/>
    </row>
    <row r="18" spans="1:16" ht="7.15" customHeight="1" x14ac:dyDescent="0.3">
      <c r="A18" s="18"/>
      <c r="B18" s="19"/>
      <c r="C18" s="19"/>
      <c r="D18" s="19"/>
      <c r="E18" s="19"/>
      <c r="F18" s="19"/>
      <c r="G18" s="19"/>
      <c r="H18" s="19"/>
    </row>
    <row r="19" spans="1:16" x14ac:dyDescent="0.25">
      <c r="C19" s="59" t="str">
        <f>C20&amp;C21</f>
        <v>ActualRevenue</v>
      </c>
      <c r="D19" s="59" t="str">
        <f t="shared" ref="D19:F19" si="0">D20&amp;D21</f>
        <v>ActualProfit</v>
      </c>
      <c r="E19" s="59" t="str">
        <f t="shared" si="0"/>
        <v>BudgetRevenue</v>
      </c>
      <c r="F19" s="59" t="str">
        <f t="shared" si="0"/>
        <v>BudgetProfit</v>
      </c>
    </row>
    <row r="20" spans="1:16" x14ac:dyDescent="0.25">
      <c r="C20" s="12" t="s">
        <v>4</v>
      </c>
      <c r="D20" s="12" t="s">
        <v>4</v>
      </c>
      <c r="E20" s="12" t="s">
        <v>5</v>
      </c>
      <c r="F20" s="12" t="s">
        <v>5</v>
      </c>
      <c r="H20" s="25" t="s">
        <v>23</v>
      </c>
      <c r="I20" s="10" t="s">
        <v>5</v>
      </c>
    </row>
    <row r="21" spans="1:16" x14ac:dyDescent="0.25">
      <c r="A21" s="12" t="s">
        <v>109</v>
      </c>
      <c r="B21" s="12" t="s">
        <v>110</v>
      </c>
      <c r="C21" s="12" t="s">
        <v>2</v>
      </c>
      <c r="D21" s="12" t="s">
        <v>3</v>
      </c>
      <c r="E21" s="12" t="s">
        <v>2</v>
      </c>
      <c r="F21" s="12" t="s">
        <v>3</v>
      </c>
      <c r="I21" s="20" t="s">
        <v>2</v>
      </c>
      <c r="M21" s="59"/>
      <c r="N21" s="59"/>
      <c r="O21" s="59"/>
      <c r="P21" s="59"/>
    </row>
    <row r="22" spans="1:16" ht="17.25" customHeight="1" x14ac:dyDescent="0.3">
      <c r="A22" s="2" t="s">
        <v>154</v>
      </c>
      <c r="B22" s="129" t="s">
        <v>163</v>
      </c>
      <c r="C22" s="17">
        <v>11649</v>
      </c>
      <c r="D22" s="17">
        <v>802</v>
      </c>
      <c r="E22" s="17">
        <v>10593</v>
      </c>
      <c r="F22" s="17">
        <v>554</v>
      </c>
      <c r="H22" s="9" t="s">
        <v>54</v>
      </c>
      <c r="I22" s="52">
        <f>INDEX(C22:F31,MATCH(H22,B22:B31,0),MATCH(I20&amp;I21,C19:F19,0))</f>
        <v>19101.600000000002</v>
      </c>
    </row>
    <row r="23" spans="1:16" ht="16.5" x14ac:dyDescent="0.3">
      <c r="A23" s="2" t="s">
        <v>154</v>
      </c>
      <c r="B23" s="129" t="s">
        <v>164</v>
      </c>
      <c r="C23" s="17">
        <v>7718</v>
      </c>
      <c r="D23" s="17">
        <v>876</v>
      </c>
      <c r="E23" s="17">
        <v>6409</v>
      </c>
      <c r="F23" s="17">
        <v>654</v>
      </c>
    </row>
    <row r="24" spans="1:16" ht="16.5" x14ac:dyDescent="0.3">
      <c r="A24" s="2" t="s">
        <v>154</v>
      </c>
      <c r="B24" s="129" t="s">
        <v>165</v>
      </c>
      <c r="C24" s="17">
        <v>15033</v>
      </c>
      <c r="D24" s="17">
        <v>469</v>
      </c>
      <c r="E24" s="17">
        <v>12724</v>
      </c>
      <c r="F24" s="17">
        <v>530</v>
      </c>
    </row>
    <row r="25" spans="1:16" ht="16.5" x14ac:dyDescent="0.3">
      <c r="A25" s="2" t="s">
        <v>154</v>
      </c>
      <c r="B25" s="129" t="s">
        <v>54</v>
      </c>
      <c r="C25" s="17">
        <v>18700.5</v>
      </c>
      <c r="D25" s="17">
        <v>984.90000000000009</v>
      </c>
      <c r="E25" s="17">
        <v>19101.600000000002</v>
      </c>
      <c r="F25" s="17">
        <v>1302</v>
      </c>
      <c r="H25" s="25" t="s">
        <v>24</v>
      </c>
      <c r="I25" s="26"/>
    </row>
    <row r="26" spans="1:16" ht="16.5" x14ac:dyDescent="0.3">
      <c r="A26" s="2" t="s">
        <v>157</v>
      </c>
      <c r="B26" s="129" t="s">
        <v>174</v>
      </c>
      <c r="C26" s="17">
        <v>14432</v>
      </c>
      <c r="D26" s="17">
        <v>240</v>
      </c>
      <c r="E26" s="17">
        <v>15113</v>
      </c>
      <c r="F26" s="17">
        <v>363</v>
      </c>
      <c r="I26" s="52">
        <f t="array" ref="I26">INDEX(C22:F31,MATCH(H22,B22:B31,0),MATCH(I20&amp;I21,C20:F20&amp;C21:F21,0))</f>
        <v>19101.600000000002</v>
      </c>
    </row>
    <row r="27" spans="1:16" ht="16.5" x14ac:dyDescent="0.3">
      <c r="A27" s="2" t="s">
        <v>157</v>
      </c>
      <c r="B27" s="129" t="s">
        <v>175</v>
      </c>
      <c r="C27" s="17">
        <v>17990</v>
      </c>
      <c r="D27" s="17">
        <v>1166</v>
      </c>
      <c r="E27" s="17">
        <v>18181</v>
      </c>
      <c r="F27" s="17">
        <v>1223</v>
      </c>
    </row>
    <row r="28" spans="1:16" ht="16.5" x14ac:dyDescent="0.3">
      <c r="A28" s="2" t="s">
        <v>157</v>
      </c>
      <c r="B28" s="129" t="s">
        <v>176</v>
      </c>
      <c r="C28" s="17">
        <v>11022</v>
      </c>
      <c r="D28" s="17">
        <v>550</v>
      </c>
      <c r="E28" s="17">
        <v>13112</v>
      </c>
      <c r="F28" s="17">
        <v>474</v>
      </c>
      <c r="H28" s="25" t="s">
        <v>25</v>
      </c>
      <c r="I28" s="26"/>
    </row>
    <row r="29" spans="1:16" ht="16.5" x14ac:dyDescent="0.3">
      <c r="A29" s="2" t="s">
        <v>161</v>
      </c>
      <c r="B29" s="129" t="s">
        <v>182</v>
      </c>
      <c r="C29" s="17">
        <v>17760</v>
      </c>
      <c r="D29" s="17">
        <v>800</v>
      </c>
      <c r="E29" s="17">
        <v>16854</v>
      </c>
      <c r="F29" s="17">
        <v>572</v>
      </c>
      <c r="I29" s="52">
        <f>INDEX(C22:F31,MATCH(H22,B22:B31,0),MATCH(I20&amp;I21,INDEX(C20:F20&amp;C21:F21,,),0))</f>
        <v>19101.600000000002</v>
      </c>
    </row>
    <row r="30" spans="1:16" ht="16.5" x14ac:dyDescent="0.3">
      <c r="A30" s="2" t="s">
        <v>161</v>
      </c>
      <c r="B30" s="129" t="s">
        <v>183</v>
      </c>
      <c r="C30" s="17">
        <v>30399.599999999999</v>
      </c>
      <c r="D30" s="17">
        <v>786.8</v>
      </c>
      <c r="E30" s="17">
        <v>30237.199999999997</v>
      </c>
      <c r="F30" s="17">
        <v>932.4</v>
      </c>
    </row>
    <row r="31" spans="1:16" ht="16.5" x14ac:dyDescent="0.3">
      <c r="A31" s="2" t="s">
        <v>161</v>
      </c>
      <c r="B31" s="129" t="s">
        <v>184</v>
      </c>
      <c r="C31" s="17">
        <v>20400</v>
      </c>
      <c r="D31" s="17">
        <v>614.40000000000009</v>
      </c>
      <c r="E31" s="17">
        <v>18476.8</v>
      </c>
      <c r="F31" s="17">
        <v>1120</v>
      </c>
    </row>
    <row r="32" spans="1:16" ht="16.5" x14ac:dyDescent="0.3">
      <c r="B32" s="129"/>
    </row>
    <row r="34" spans="1:9" ht="17.25" x14ac:dyDescent="0.3">
      <c r="A34" s="8" t="s">
        <v>12</v>
      </c>
      <c r="B34" s="7"/>
      <c r="C34" s="7"/>
      <c r="D34" s="7"/>
      <c r="E34" s="7"/>
      <c r="F34" s="7"/>
      <c r="G34" s="7"/>
      <c r="H34" s="7"/>
    </row>
    <row r="35" spans="1:9" x14ac:dyDescent="0.25">
      <c r="I35" t="s">
        <v>115</v>
      </c>
    </row>
    <row r="36" spans="1:9" x14ac:dyDescent="0.25">
      <c r="A36" s="22" t="s">
        <v>6</v>
      </c>
      <c r="B36" s="23" t="s">
        <v>7</v>
      </c>
      <c r="C36" s="24" t="s">
        <v>8</v>
      </c>
      <c r="F36" s="25" t="s">
        <v>9</v>
      </c>
      <c r="G36" s="27">
        <v>1</v>
      </c>
      <c r="I36" s="27">
        <v>2</v>
      </c>
    </row>
    <row r="37" spans="1:9" ht="16.5" x14ac:dyDescent="0.3">
      <c r="A37" s="129" t="s">
        <v>174</v>
      </c>
      <c r="B37" s="129" t="s">
        <v>163</v>
      </c>
      <c r="C37" s="129" t="s">
        <v>182</v>
      </c>
      <c r="G37" s="16" t="str">
        <f>INDEX($A$37:$C$51,,$G$36)</f>
        <v>Laptop</v>
      </c>
      <c r="I37" s="62"/>
    </row>
    <row r="38" spans="1:9" ht="16.5" x14ac:dyDescent="0.3">
      <c r="A38" s="129" t="s">
        <v>175</v>
      </c>
      <c r="B38" s="129" t="s">
        <v>164</v>
      </c>
      <c r="C38" s="129" t="s">
        <v>183</v>
      </c>
      <c r="G38" s="16" t="str">
        <f t="shared" ref="G38:G51" si="1">INDEX($A$37:$C$51,,$G$36)</f>
        <v>DeskTop</v>
      </c>
    </row>
    <row r="39" spans="1:9" ht="16.5" x14ac:dyDescent="0.3">
      <c r="A39" s="129" t="s">
        <v>176</v>
      </c>
      <c r="B39" s="129" t="s">
        <v>165</v>
      </c>
      <c r="C39" s="129" t="s">
        <v>184</v>
      </c>
      <c r="G39" s="16" t="str">
        <f t="shared" si="1"/>
        <v>Tablet</v>
      </c>
    </row>
    <row r="40" spans="1:9" ht="16.5" x14ac:dyDescent="0.3">
      <c r="A40" s="129" t="s">
        <v>177</v>
      </c>
      <c r="B40" s="129" t="s">
        <v>54</v>
      </c>
      <c r="C40" s="129" t="s">
        <v>185</v>
      </c>
      <c r="G40" s="16" t="str">
        <f t="shared" si="1"/>
        <v>Smartphone</v>
      </c>
    </row>
    <row r="41" spans="1:9" ht="16.5" x14ac:dyDescent="0.3">
      <c r="A41" s="129" t="s">
        <v>178</v>
      </c>
      <c r="B41" s="129" t="s">
        <v>166</v>
      </c>
      <c r="C41" s="129" t="s">
        <v>186</v>
      </c>
      <c r="G41" s="16" t="str">
        <f t="shared" si="1"/>
        <v>phone</v>
      </c>
    </row>
    <row r="42" spans="1:9" ht="16.5" x14ac:dyDescent="0.3">
      <c r="A42" s="129" t="s">
        <v>179</v>
      </c>
      <c r="B42" s="129" t="s">
        <v>167</v>
      </c>
      <c r="C42" s="129" t="s">
        <v>187</v>
      </c>
      <c r="G42" s="16" t="str">
        <f t="shared" si="1"/>
        <v>ipad</v>
      </c>
    </row>
    <row r="43" spans="1:9" ht="16.5" x14ac:dyDescent="0.3">
      <c r="A43" s="129" t="s">
        <v>180</v>
      </c>
      <c r="B43" s="129" t="s">
        <v>168</v>
      </c>
      <c r="C43" s="129" t="s">
        <v>188</v>
      </c>
      <c r="G43" s="16" t="str">
        <f t="shared" si="1"/>
        <v>mouse</v>
      </c>
    </row>
    <row r="44" spans="1:9" ht="16.5" x14ac:dyDescent="0.3">
      <c r="A44" s="129" t="s">
        <v>181</v>
      </c>
      <c r="B44" s="129" t="s">
        <v>169</v>
      </c>
      <c r="C44" s="3"/>
      <c r="G44" s="16" t="str">
        <f t="shared" si="1"/>
        <v>keyboard</v>
      </c>
    </row>
    <row r="45" spans="1:9" ht="16.5" x14ac:dyDescent="0.3">
      <c r="A45" s="1"/>
      <c r="B45" s="129" t="s">
        <v>170</v>
      </c>
      <c r="C45" s="3"/>
      <c r="G45" s="16">
        <f t="shared" si="1"/>
        <v>0</v>
      </c>
    </row>
    <row r="46" spans="1:9" ht="16.5" x14ac:dyDescent="0.3">
      <c r="A46" s="1"/>
      <c r="B46" s="129" t="s">
        <v>171</v>
      </c>
      <c r="C46" s="3"/>
      <c r="G46" s="16">
        <f t="shared" si="1"/>
        <v>0</v>
      </c>
    </row>
    <row r="47" spans="1:9" ht="16.5" x14ac:dyDescent="0.3">
      <c r="A47" s="1"/>
      <c r="B47" s="129" t="s">
        <v>172</v>
      </c>
      <c r="C47" s="3"/>
      <c r="G47" s="16">
        <f t="shared" si="1"/>
        <v>0</v>
      </c>
    </row>
    <row r="48" spans="1:9" ht="16.5" x14ac:dyDescent="0.3">
      <c r="A48" s="1"/>
      <c r="B48" s="129" t="s">
        <v>173</v>
      </c>
      <c r="C48" s="3"/>
      <c r="G48" s="16">
        <f t="shared" si="1"/>
        <v>0</v>
      </c>
    </row>
    <row r="49" spans="1:9" x14ac:dyDescent="0.25">
      <c r="A49" s="1"/>
      <c r="B49" s="128" t="s">
        <v>0</v>
      </c>
      <c r="C49" s="3"/>
      <c r="G49" s="16">
        <f t="shared" si="1"/>
        <v>0</v>
      </c>
    </row>
    <row r="50" spans="1:9" x14ac:dyDescent="0.25">
      <c r="A50" s="1"/>
      <c r="B50" s="128" t="s">
        <v>0</v>
      </c>
      <c r="C50" s="3"/>
      <c r="G50" s="16">
        <f t="shared" si="1"/>
        <v>0</v>
      </c>
    </row>
    <row r="51" spans="1:9" x14ac:dyDescent="0.25">
      <c r="A51" s="4"/>
      <c r="B51" s="5" t="s">
        <v>0</v>
      </c>
      <c r="C51" s="6" t="s">
        <v>0</v>
      </c>
      <c r="G51" s="16">
        <f t="shared" si="1"/>
        <v>0</v>
      </c>
    </row>
    <row r="52" spans="1:9" x14ac:dyDescent="0.25">
      <c r="A52" s="2"/>
      <c r="B52" s="2"/>
      <c r="C52" s="2"/>
      <c r="D52" s="2"/>
    </row>
    <row r="53" spans="1:9" ht="17.25" x14ac:dyDescent="0.3">
      <c r="A53" s="8" t="s">
        <v>107</v>
      </c>
      <c r="B53" s="7"/>
      <c r="C53" s="7"/>
      <c r="D53" s="7"/>
      <c r="E53" s="7"/>
      <c r="F53" s="7"/>
      <c r="G53" s="7"/>
      <c r="H53" s="7"/>
    </row>
    <row r="54" spans="1:9" x14ac:dyDescent="0.25">
      <c r="A54" s="2"/>
      <c r="B54" s="2"/>
      <c r="C54" s="2"/>
      <c r="D54" s="2"/>
    </row>
    <row r="55" spans="1:9" x14ac:dyDescent="0.25">
      <c r="A55" s="22" t="s">
        <v>158</v>
      </c>
      <c r="B55" s="23" t="s">
        <v>156</v>
      </c>
      <c r="C55" s="24" t="s">
        <v>161</v>
      </c>
      <c r="F55" s="25" t="s">
        <v>9</v>
      </c>
      <c r="G55" s="27" t="s">
        <v>156</v>
      </c>
      <c r="I55" s="27" t="s">
        <v>161</v>
      </c>
    </row>
    <row r="56" spans="1:9" ht="16.5" x14ac:dyDescent="0.3">
      <c r="A56" s="122" t="s">
        <v>174</v>
      </c>
      <c r="B56" s="120" t="s">
        <v>163</v>
      </c>
      <c r="C56" s="129" t="s">
        <v>182</v>
      </c>
      <c r="G56" s="16" t="str">
        <f>INDEX($A$56:$C$70,,MATCH($G$55,$A$55:$C$55,0))</f>
        <v>Chair</v>
      </c>
      <c r="I56" s="16" t="str">
        <f>INDEX($A$56:$C$70,,MATCH($I$55,$A$55:$C$55,0))</f>
        <v>Pen</v>
      </c>
    </row>
    <row r="57" spans="1:9" ht="16.5" x14ac:dyDescent="0.3">
      <c r="A57" s="122" t="s">
        <v>175</v>
      </c>
      <c r="B57" s="120" t="s">
        <v>164</v>
      </c>
      <c r="C57" s="129" t="s">
        <v>183</v>
      </c>
      <c r="I57" s="16" t="str">
        <f t="shared" ref="I57:I70" si="2">INDEX($A$56:$C$70,,MATCH($I$55,$A$55:$C$55,0))</f>
        <v>Pencil</v>
      </c>
    </row>
    <row r="58" spans="1:9" ht="16.5" x14ac:dyDescent="0.3">
      <c r="A58" s="122" t="s">
        <v>176</v>
      </c>
      <c r="B58" s="120" t="s">
        <v>165</v>
      </c>
      <c r="C58" s="129" t="s">
        <v>184</v>
      </c>
      <c r="I58" s="16" t="str">
        <f t="shared" si="2"/>
        <v>Paper</v>
      </c>
    </row>
    <row r="59" spans="1:9" ht="16.5" x14ac:dyDescent="0.3">
      <c r="A59" s="122" t="s">
        <v>177</v>
      </c>
      <c r="B59" s="120" t="s">
        <v>54</v>
      </c>
      <c r="C59" s="129" t="s">
        <v>185</v>
      </c>
      <c r="I59" s="16" t="str">
        <f t="shared" si="2"/>
        <v>Notes</v>
      </c>
    </row>
    <row r="60" spans="1:9" ht="16.5" x14ac:dyDescent="0.3">
      <c r="A60" s="122" t="s">
        <v>178</v>
      </c>
      <c r="B60" s="120" t="s">
        <v>166</v>
      </c>
      <c r="C60" s="129" t="s">
        <v>186</v>
      </c>
      <c r="I60" s="16" t="str">
        <f t="shared" si="2"/>
        <v>StickyNotes</v>
      </c>
    </row>
    <row r="61" spans="1:9" ht="16.5" x14ac:dyDescent="0.3">
      <c r="A61" s="122" t="s">
        <v>179</v>
      </c>
      <c r="B61" s="120" t="s">
        <v>167</v>
      </c>
      <c r="C61" s="129" t="s">
        <v>187</v>
      </c>
      <c r="I61" s="16" t="str">
        <f t="shared" si="2"/>
        <v>PenHolder</v>
      </c>
    </row>
    <row r="62" spans="1:9" ht="16.5" x14ac:dyDescent="0.3">
      <c r="A62" s="122" t="s">
        <v>180</v>
      </c>
      <c r="B62" s="121" t="s">
        <v>168</v>
      </c>
      <c r="C62" s="129" t="s">
        <v>188</v>
      </c>
      <c r="I62" s="16" t="str">
        <f t="shared" si="2"/>
        <v>Sheets</v>
      </c>
    </row>
    <row r="63" spans="1:9" ht="16.5" x14ac:dyDescent="0.3">
      <c r="A63" s="122" t="s">
        <v>181</v>
      </c>
      <c r="B63" s="121" t="s">
        <v>169</v>
      </c>
      <c r="C63" s="3"/>
      <c r="I63" s="16">
        <f t="shared" si="2"/>
        <v>0</v>
      </c>
    </row>
    <row r="64" spans="1:9" ht="16.5" x14ac:dyDescent="0.3">
      <c r="A64" s="1"/>
      <c r="B64" s="121" t="s">
        <v>170</v>
      </c>
      <c r="C64" s="3"/>
      <c r="I64" s="16">
        <f t="shared" si="2"/>
        <v>0</v>
      </c>
    </row>
    <row r="65" spans="1:9" ht="16.5" x14ac:dyDescent="0.3">
      <c r="A65" s="1"/>
      <c r="B65" s="121" t="s">
        <v>171</v>
      </c>
      <c r="C65" s="3"/>
      <c r="I65" s="16">
        <f t="shared" si="2"/>
        <v>0</v>
      </c>
    </row>
    <row r="66" spans="1:9" ht="16.5" x14ac:dyDescent="0.3">
      <c r="A66" s="1"/>
      <c r="B66" s="121" t="s">
        <v>172</v>
      </c>
      <c r="C66" s="3"/>
      <c r="I66" s="16">
        <f t="shared" si="2"/>
        <v>0</v>
      </c>
    </row>
    <row r="67" spans="1:9" ht="16.5" x14ac:dyDescent="0.3">
      <c r="A67" s="1"/>
      <c r="B67" s="121" t="s">
        <v>173</v>
      </c>
      <c r="C67" s="3"/>
      <c r="I67" s="16">
        <f t="shared" si="2"/>
        <v>0</v>
      </c>
    </row>
    <row r="68" spans="1:9" x14ac:dyDescent="0.25">
      <c r="A68" s="1"/>
      <c r="B68" s="2" t="s">
        <v>0</v>
      </c>
      <c r="C68" s="3"/>
      <c r="I68" s="16">
        <f t="shared" si="2"/>
        <v>0</v>
      </c>
    </row>
    <row r="69" spans="1:9" x14ac:dyDescent="0.25">
      <c r="A69" s="1"/>
      <c r="B69" s="2" t="s">
        <v>0</v>
      </c>
      <c r="C69" s="3"/>
      <c r="I69" s="16">
        <f t="shared" si="2"/>
        <v>0</v>
      </c>
    </row>
    <row r="70" spans="1:9" x14ac:dyDescent="0.25">
      <c r="A70" s="4"/>
      <c r="B70" s="5" t="s">
        <v>0</v>
      </c>
      <c r="C70" s="6" t="s">
        <v>0</v>
      </c>
      <c r="I70" s="16" t="str">
        <f t="shared" si="2"/>
        <v/>
      </c>
    </row>
  </sheetData>
  <dataValidations count="9">
    <dataValidation type="list" allowBlank="1" showInputMessage="1" showErrorMessage="1" sqref="H5">
      <formula1>$B$6:$B$15</formula1>
    </dataValidation>
    <dataValidation type="list" allowBlank="1" showInputMessage="1" showErrorMessage="1" sqref="I20">
      <formula1>$D$20:$E$20</formula1>
    </dataValidation>
    <dataValidation type="list" allowBlank="1" showInputMessage="1" showErrorMessage="1" sqref="I21">
      <formula1>$D$21:$E$21</formula1>
    </dataValidation>
    <dataValidation type="list" allowBlank="1" showInputMessage="1" showErrorMessage="1" sqref="H22">
      <formula1>$B$22:$B$31</formula1>
    </dataValidation>
    <dataValidation type="list" allowBlank="1" showInputMessage="1" showErrorMessage="1" sqref="G36 I36">
      <formula1>"1,2,3"</formula1>
    </dataValidation>
    <dataValidation type="list" allowBlank="1" showInputMessage="1" showErrorMessage="1" sqref="G9">
      <formula1>$C$5:$D$5</formula1>
    </dataValidation>
    <dataValidation type="list" allowBlank="1" showInputMessage="1" showErrorMessage="1" sqref="G55 I55">
      <formula1>$A$55:$C$55</formula1>
    </dataValidation>
    <dataValidation type="list" allowBlank="1" showInputMessage="1" showErrorMessage="1" sqref="I37">
      <formula1>INDEX($A$37:$C$51,,$I$36)</formula1>
    </dataValidation>
    <dataValidation type="list" allowBlank="1" showInputMessage="1" showErrorMessage="1" sqref="G56">
      <formula1>INDEX($A$56:$C$70,,MATCH($G$55,$A$55:$C$55,0))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38EC6"/>
  </sheetPr>
  <dimension ref="A1:L96"/>
  <sheetViews>
    <sheetView showGridLines="0" topLeftCell="A79" zoomScale="110" zoomScaleNormal="110" workbookViewId="0">
      <selection activeCell="B2" sqref="B2"/>
    </sheetView>
  </sheetViews>
  <sheetFormatPr defaultRowHeight="15" x14ac:dyDescent="0.25"/>
  <cols>
    <col min="2" max="2" width="10.85546875" customWidth="1"/>
    <col min="5" max="5" width="11.140625" customWidth="1"/>
    <col min="6" max="6" width="16.28515625" bestFit="1" customWidth="1"/>
    <col min="7" max="7" width="10.7109375" customWidth="1"/>
    <col min="8" max="8" width="14.85546875" customWidth="1"/>
    <col min="9" max="9" width="10.7109375" customWidth="1"/>
  </cols>
  <sheetData>
    <row r="1" spans="1:12" ht="17.25" x14ac:dyDescent="0.3">
      <c r="A1" s="7" t="s">
        <v>57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10.9" customHeight="1" x14ac:dyDescent="0.25"/>
    <row r="3" spans="1:12" ht="17.25" x14ac:dyDescent="0.3">
      <c r="A3" s="8" t="s">
        <v>58</v>
      </c>
      <c r="B3" s="7"/>
      <c r="C3" s="7"/>
      <c r="D3" s="7"/>
      <c r="E3" s="7"/>
      <c r="F3" s="7"/>
      <c r="G3" s="5"/>
      <c r="H3" s="5"/>
      <c r="I3" s="5"/>
      <c r="J3" s="5"/>
      <c r="K3" s="5"/>
      <c r="L3" s="5"/>
    </row>
    <row r="5" spans="1:12" x14ac:dyDescent="0.25">
      <c r="F5" s="13" t="s">
        <v>59</v>
      </c>
      <c r="G5" s="13" t="s">
        <v>60</v>
      </c>
      <c r="H5" s="13" t="s">
        <v>61</v>
      </c>
    </row>
    <row r="6" spans="1:12" x14ac:dyDescent="0.25">
      <c r="F6" t="s">
        <v>62</v>
      </c>
      <c r="G6" s="47"/>
      <c r="H6" s="49"/>
    </row>
    <row r="7" spans="1:12" x14ac:dyDescent="0.25">
      <c r="F7" t="s">
        <v>63</v>
      </c>
    </row>
    <row r="8" spans="1:12" x14ac:dyDescent="0.25">
      <c r="F8" t="s">
        <v>64</v>
      </c>
    </row>
    <row r="9" spans="1:12" x14ac:dyDescent="0.25">
      <c r="F9" t="s">
        <v>65</v>
      </c>
    </row>
    <row r="10" spans="1:12" x14ac:dyDescent="0.25">
      <c r="F10" t="s">
        <v>45</v>
      </c>
    </row>
    <row r="11" spans="1:12" x14ac:dyDescent="0.25">
      <c r="F11" t="s">
        <v>66</v>
      </c>
    </row>
    <row r="12" spans="1:12" x14ac:dyDescent="0.25">
      <c r="F12" t="s">
        <v>67</v>
      </c>
    </row>
    <row r="13" spans="1:12" x14ac:dyDescent="0.25">
      <c r="F13" t="s">
        <v>68</v>
      </c>
    </row>
    <row r="14" spans="1:12" x14ac:dyDescent="0.25">
      <c r="F14" t="s">
        <v>69</v>
      </c>
    </row>
    <row r="15" spans="1:12" x14ac:dyDescent="0.25">
      <c r="F15" t="s">
        <v>70</v>
      </c>
    </row>
    <row r="16" spans="1:12" x14ac:dyDescent="0.25">
      <c r="F16" t="s">
        <v>71</v>
      </c>
    </row>
    <row r="17" spans="1:12" x14ac:dyDescent="0.25">
      <c r="F17" t="s">
        <v>72</v>
      </c>
    </row>
    <row r="20" spans="1:12" ht="17.25" x14ac:dyDescent="0.3">
      <c r="A20" s="8" t="s">
        <v>73</v>
      </c>
      <c r="B20" s="7"/>
      <c r="C20" s="7"/>
      <c r="D20" s="7"/>
      <c r="E20" s="7"/>
      <c r="F20" s="7"/>
      <c r="G20" s="5"/>
      <c r="H20" s="5"/>
      <c r="I20" s="5"/>
      <c r="J20" s="5"/>
      <c r="K20" s="5"/>
      <c r="L20" s="5"/>
    </row>
    <row r="25" spans="1:12" x14ac:dyDescent="0.25">
      <c r="B25" s="13" t="s">
        <v>60</v>
      </c>
      <c r="F25" s="25" t="s">
        <v>74</v>
      </c>
      <c r="I25" s="25" t="s">
        <v>75</v>
      </c>
      <c r="J25" s="5"/>
    </row>
    <row r="26" spans="1:12" x14ac:dyDescent="0.25">
      <c r="B26" s="47" t="b">
        <v>1</v>
      </c>
      <c r="F26" s="48"/>
      <c r="G26" s="90"/>
      <c r="I26" s="11" t="s">
        <v>4</v>
      </c>
      <c r="J26" s="11" t="s">
        <v>5</v>
      </c>
    </row>
    <row r="27" spans="1:12" x14ac:dyDescent="0.25">
      <c r="F27" s="50"/>
      <c r="G27" s="90"/>
      <c r="I27">
        <v>200</v>
      </c>
      <c r="J27">
        <v>210</v>
      </c>
    </row>
    <row r="28" spans="1:12" x14ac:dyDescent="0.25">
      <c r="F28" s="50"/>
      <c r="G28" s="90"/>
      <c r="I28">
        <v>300</v>
      </c>
      <c r="J28">
        <v>340</v>
      </c>
    </row>
    <row r="29" spans="1:12" x14ac:dyDescent="0.25">
      <c r="F29" s="50"/>
      <c r="G29" s="90"/>
      <c r="I29">
        <v>100</v>
      </c>
      <c r="J29">
        <v>120</v>
      </c>
    </row>
    <row r="30" spans="1:12" x14ac:dyDescent="0.25">
      <c r="F30" s="50"/>
      <c r="G30" s="90"/>
      <c r="I30">
        <v>400</v>
      </c>
      <c r="J30">
        <v>380</v>
      </c>
    </row>
    <row r="31" spans="1:12" x14ac:dyDescent="0.25">
      <c r="F31" s="50"/>
      <c r="G31" s="90"/>
      <c r="I31">
        <v>800</v>
      </c>
      <c r="J31">
        <v>780</v>
      </c>
    </row>
    <row r="34" spans="1:12" ht="17.25" x14ac:dyDescent="0.3">
      <c r="A34" s="8" t="s">
        <v>76</v>
      </c>
      <c r="B34" s="7"/>
      <c r="C34" s="7"/>
      <c r="D34" s="7"/>
      <c r="E34" s="7"/>
      <c r="F34" s="7"/>
      <c r="G34" s="5"/>
      <c r="H34" s="5"/>
      <c r="I34" s="5"/>
      <c r="J34" s="5"/>
      <c r="K34" s="5"/>
      <c r="L34" s="5"/>
    </row>
    <row r="37" spans="1:12" x14ac:dyDescent="0.25">
      <c r="F37" s="25" t="s">
        <v>77</v>
      </c>
      <c r="I37" s="25" t="s">
        <v>78</v>
      </c>
    </row>
    <row r="38" spans="1:12" x14ac:dyDescent="0.25">
      <c r="F38" s="15"/>
      <c r="I38" t="s">
        <v>62</v>
      </c>
    </row>
    <row r="39" spans="1:12" x14ac:dyDescent="0.25">
      <c r="B39" s="13" t="s">
        <v>60</v>
      </c>
      <c r="I39" t="s">
        <v>63</v>
      </c>
    </row>
    <row r="40" spans="1:12" x14ac:dyDescent="0.25">
      <c r="B40" s="47"/>
      <c r="I40" t="s">
        <v>64</v>
      </c>
    </row>
    <row r="41" spans="1:12" x14ac:dyDescent="0.25">
      <c r="I41" t="s">
        <v>65</v>
      </c>
    </row>
    <row r="42" spans="1:12" x14ac:dyDescent="0.25">
      <c r="I42" t="s">
        <v>45</v>
      </c>
    </row>
    <row r="43" spans="1:12" x14ac:dyDescent="0.25">
      <c r="I43" t="s">
        <v>66</v>
      </c>
    </row>
    <row r="44" spans="1:12" x14ac:dyDescent="0.25">
      <c r="I44" t="s">
        <v>67</v>
      </c>
    </row>
    <row r="45" spans="1:12" x14ac:dyDescent="0.25">
      <c r="I45" t="s">
        <v>68</v>
      </c>
    </row>
    <row r="46" spans="1:12" x14ac:dyDescent="0.25">
      <c r="I46" t="s">
        <v>69</v>
      </c>
    </row>
    <row r="47" spans="1:12" x14ac:dyDescent="0.25">
      <c r="I47" t="s">
        <v>70</v>
      </c>
    </row>
    <row r="48" spans="1:12" x14ac:dyDescent="0.25">
      <c r="I48" t="s">
        <v>71</v>
      </c>
    </row>
    <row r="49" spans="1:12" x14ac:dyDescent="0.25">
      <c r="I49" t="s">
        <v>72</v>
      </c>
    </row>
    <row r="51" spans="1:12" ht="17.25" x14ac:dyDescent="0.3">
      <c r="A51" s="8" t="s">
        <v>79</v>
      </c>
      <c r="B51" s="7"/>
      <c r="C51" s="7"/>
      <c r="D51" s="7"/>
      <c r="E51" s="7"/>
      <c r="F51" s="7"/>
      <c r="G51" s="5"/>
      <c r="H51" s="5"/>
      <c r="I51" s="5"/>
      <c r="J51" s="5"/>
      <c r="K51" s="5"/>
      <c r="L51" s="5"/>
    </row>
    <row r="54" spans="1:12" x14ac:dyDescent="0.25">
      <c r="F54" s="91"/>
      <c r="G54" s="5"/>
      <c r="I54" s="25" t="s">
        <v>78</v>
      </c>
      <c r="J54" s="51" t="s">
        <v>2</v>
      </c>
    </row>
    <row r="55" spans="1:12" x14ac:dyDescent="0.25">
      <c r="F55" s="52"/>
      <c r="I55" t="s">
        <v>62</v>
      </c>
      <c r="J55">
        <v>200</v>
      </c>
    </row>
    <row r="56" spans="1:12" x14ac:dyDescent="0.25">
      <c r="I56" t="s">
        <v>63</v>
      </c>
      <c r="J56">
        <v>300</v>
      </c>
    </row>
    <row r="57" spans="1:12" x14ac:dyDescent="0.25">
      <c r="I57" t="s">
        <v>64</v>
      </c>
      <c r="J57">
        <v>100</v>
      </c>
    </row>
    <row r="58" spans="1:12" x14ac:dyDescent="0.25">
      <c r="I58" t="s">
        <v>65</v>
      </c>
      <c r="J58">
        <v>400</v>
      </c>
    </row>
    <row r="59" spans="1:12" x14ac:dyDescent="0.25">
      <c r="I59" t="s">
        <v>45</v>
      </c>
      <c r="J59">
        <v>800</v>
      </c>
    </row>
    <row r="60" spans="1:12" x14ac:dyDescent="0.25">
      <c r="B60" s="13" t="s">
        <v>60</v>
      </c>
      <c r="I60" t="s">
        <v>66</v>
      </c>
      <c r="J60">
        <v>900</v>
      </c>
    </row>
    <row r="61" spans="1:12" x14ac:dyDescent="0.25">
      <c r="B61" s="47"/>
      <c r="I61" t="s">
        <v>67</v>
      </c>
      <c r="J61">
        <v>920</v>
      </c>
    </row>
    <row r="62" spans="1:12" x14ac:dyDescent="0.25">
      <c r="I62" t="s">
        <v>68</v>
      </c>
      <c r="J62">
        <v>930</v>
      </c>
    </row>
    <row r="63" spans="1:12" x14ac:dyDescent="0.25">
      <c r="I63" t="s">
        <v>69</v>
      </c>
      <c r="J63">
        <v>1000</v>
      </c>
    </row>
    <row r="64" spans="1:12" x14ac:dyDescent="0.25">
      <c r="I64" t="s">
        <v>70</v>
      </c>
      <c r="J64">
        <v>1100</v>
      </c>
    </row>
    <row r="65" spans="1:12" x14ac:dyDescent="0.25">
      <c r="I65" t="s">
        <v>71</v>
      </c>
      <c r="J65">
        <v>1200</v>
      </c>
    </row>
    <row r="66" spans="1:12" x14ac:dyDescent="0.25">
      <c r="I66" t="s">
        <v>72</v>
      </c>
      <c r="J66">
        <v>1290</v>
      </c>
    </row>
    <row r="69" spans="1:12" ht="17.25" x14ac:dyDescent="0.3">
      <c r="A69" s="8" t="s">
        <v>80</v>
      </c>
      <c r="B69" s="7"/>
      <c r="C69" s="7"/>
      <c r="D69" s="7"/>
      <c r="E69" s="7"/>
      <c r="F69" s="7"/>
      <c r="G69" s="5"/>
      <c r="H69" s="5"/>
      <c r="I69" s="5"/>
      <c r="J69" s="5"/>
      <c r="K69" s="5"/>
      <c r="L69" s="5"/>
    </row>
    <row r="72" spans="1:12" x14ac:dyDescent="0.25">
      <c r="F72" s="25" t="s">
        <v>74</v>
      </c>
      <c r="I72" s="25" t="s">
        <v>75</v>
      </c>
      <c r="J72" s="5"/>
      <c r="K72" s="5"/>
    </row>
    <row r="73" spans="1:12" x14ac:dyDescent="0.25">
      <c r="F73" s="48" t="s">
        <v>4</v>
      </c>
      <c r="G73" s="48"/>
      <c r="I73" s="11" t="s">
        <v>4</v>
      </c>
      <c r="J73" s="11" t="s">
        <v>5</v>
      </c>
      <c r="K73" s="11" t="s">
        <v>81</v>
      </c>
    </row>
    <row r="74" spans="1:12" x14ac:dyDescent="0.25">
      <c r="F74" s="50"/>
      <c r="G74" s="53"/>
      <c r="I74">
        <v>200</v>
      </c>
      <c r="J74">
        <v>210</v>
      </c>
      <c r="K74">
        <v>200</v>
      </c>
    </row>
    <row r="75" spans="1:12" x14ac:dyDescent="0.25">
      <c r="B75" s="13" t="s">
        <v>60</v>
      </c>
      <c r="F75" s="50"/>
      <c r="G75" s="53"/>
      <c r="I75">
        <v>300</v>
      </c>
      <c r="J75">
        <v>340</v>
      </c>
      <c r="K75">
        <v>310</v>
      </c>
    </row>
    <row r="76" spans="1:12" x14ac:dyDescent="0.25">
      <c r="B76" s="47"/>
      <c r="F76" s="50"/>
      <c r="G76" s="53"/>
      <c r="I76">
        <v>100</v>
      </c>
      <c r="J76">
        <v>120</v>
      </c>
      <c r="K76">
        <v>130</v>
      </c>
    </row>
    <row r="77" spans="1:12" x14ac:dyDescent="0.25">
      <c r="F77" s="50"/>
      <c r="G77" s="53"/>
      <c r="I77">
        <v>400</v>
      </c>
      <c r="J77">
        <v>380</v>
      </c>
      <c r="K77">
        <v>410</v>
      </c>
    </row>
    <row r="78" spans="1:12" x14ac:dyDescent="0.25">
      <c r="F78" s="50"/>
      <c r="G78" s="53"/>
      <c r="I78">
        <v>800</v>
      </c>
      <c r="J78">
        <v>780</v>
      </c>
      <c r="K78">
        <v>810</v>
      </c>
    </row>
    <row r="81" spans="1:12" ht="17.25" x14ac:dyDescent="0.3">
      <c r="A81" s="8" t="s">
        <v>82</v>
      </c>
      <c r="B81" s="7"/>
      <c r="C81" s="7"/>
      <c r="D81" s="7"/>
      <c r="E81" s="7"/>
      <c r="F81" s="7"/>
      <c r="G81" s="5"/>
      <c r="H81" s="5"/>
      <c r="I81" s="5"/>
      <c r="J81" s="5"/>
      <c r="K81" s="5"/>
      <c r="L81" s="5"/>
    </row>
    <row r="84" spans="1:12" x14ac:dyDescent="0.25">
      <c r="F84" s="25" t="s">
        <v>74</v>
      </c>
      <c r="I84" s="25" t="s">
        <v>78</v>
      </c>
      <c r="J84" s="51" t="s">
        <v>2</v>
      </c>
    </row>
    <row r="85" spans="1:12" x14ac:dyDescent="0.25">
      <c r="B85" s="13" t="s">
        <v>60</v>
      </c>
      <c r="E85" s="48"/>
      <c r="F85" s="48"/>
      <c r="I85" t="s">
        <v>62</v>
      </c>
      <c r="J85">
        <v>200</v>
      </c>
    </row>
    <row r="86" spans="1:12" x14ac:dyDescent="0.25">
      <c r="B86" s="47"/>
      <c r="E86" s="54"/>
      <c r="F86" s="55"/>
      <c r="I86" t="s">
        <v>63</v>
      </c>
      <c r="J86">
        <v>300</v>
      </c>
    </row>
    <row r="87" spans="1:12" x14ac:dyDescent="0.25">
      <c r="E87" s="54"/>
      <c r="F87" s="55"/>
      <c r="I87" t="s">
        <v>64</v>
      </c>
      <c r="J87">
        <v>100</v>
      </c>
    </row>
    <row r="88" spans="1:12" x14ac:dyDescent="0.25">
      <c r="E88" s="54"/>
      <c r="F88" s="55"/>
      <c r="I88" t="s">
        <v>65</v>
      </c>
      <c r="J88">
        <v>400</v>
      </c>
    </row>
    <row r="89" spans="1:12" x14ac:dyDescent="0.25">
      <c r="E89" s="54"/>
      <c r="F89" s="55"/>
      <c r="I89" t="s">
        <v>45</v>
      </c>
      <c r="J89">
        <v>800</v>
      </c>
    </row>
    <row r="90" spans="1:12" x14ac:dyDescent="0.25">
      <c r="E90" s="54"/>
      <c r="F90" s="55"/>
      <c r="I90" t="s">
        <v>66</v>
      </c>
      <c r="J90">
        <v>900</v>
      </c>
    </row>
    <row r="91" spans="1:12" x14ac:dyDescent="0.25">
      <c r="I91" t="s">
        <v>67</v>
      </c>
      <c r="J91">
        <v>920</v>
      </c>
    </row>
    <row r="92" spans="1:12" x14ac:dyDescent="0.25">
      <c r="I92" t="s">
        <v>68</v>
      </c>
      <c r="J92">
        <v>930</v>
      </c>
    </row>
    <row r="93" spans="1:12" x14ac:dyDescent="0.25">
      <c r="I93" t="s">
        <v>69</v>
      </c>
      <c r="J93">
        <v>1000</v>
      </c>
    </row>
    <row r="94" spans="1:12" x14ac:dyDescent="0.25">
      <c r="I94" t="s">
        <v>70</v>
      </c>
      <c r="J94">
        <v>1100</v>
      </c>
    </row>
    <row r="95" spans="1:12" x14ac:dyDescent="0.25">
      <c r="I95" t="s">
        <v>71</v>
      </c>
      <c r="J95">
        <v>1200</v>
      </c>
    </row>
    <row r="96" spans="1:12" x14ac:dyDescent="0.25">
      <c r="I96" t="s">
        <v>72</v>
      </c>
      <c r="J96">
        <v>1290</v>
      </c>
    </row>
  </sheetData>
  <conditionalFormatting sqref="G26">
    <cfRule type="containsText" dxfId="1" priority="3" operator="containsText" text="Budget">
      <formula>NOT(ISERROR(SEARCH("Budget",G26)))</formula>
    </cfRule>
  </conditionalFormatting>
  <conditionalFormatting sqref="G27:G31">
    <cfRule type="expression" dxfId="0" priority="1">
      <formula>$G$26="Budget"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638EC6"/>
  </sheetPr>
  <dimension ref="A1:N71"/>
  <sheetViews>
    <sheetView workbookViewId="0">
      <selection activeCell="A8" sqref="A8"/>
    </sheetView>
  </sheetViews>
  <sheetFormatPr defaultRowHeight="15" x14ac:dyDescent="0.25"/>
  <cols>
    <col min="1" max="1" width="17.28515625" customWidth="1"/>
    <col min="2" max="2" width="17" customWidth="1"/>
    <col min="3" max="3" width="16.28515625" customWidth="1"/>
    <col min="4" max="4" width="4.5703125" customWidth="1"/>
    <col min="5" max="5" width="5" customWidth="1"/>
    <col min="6" max="6" width="15.85546875" customWidth="1"/>
    <col min="7" max="7" width="15" customWidth="1"/>
    <col min="8" max="8" width="7.42578125" customWidth="1"/>
    <col min="9" max="9" width="27.5703125" customWidth="1"/>
    <col min="11" max="11" width="10.5703125" customWidth="1"/>
    <col min="12" max="12" width="15.28515625" customWidth="1"/>
    <col min="13" max="13" width="13.28515625" customWidth="1"/>
    <col min="14" max="14" width="13.7109375" customWidth="1"/>
  </cols>
  <sheetData>
    <row r="1" spans="1:14" ht="17.25" x14ac:dyDescent="0.3">
      <c r="A1" s="8" t="s">
        <v>108</v>
      </c>
      <c r="B1" s="7"/>
      <c r="C1" s="7"/>
      <c r="D1" s="7"/>
      <c r="E1" s="7"/>
      <c r="F1" s="7"/>
      <c r="G1" s="7"/>
      <c r="H1" s="7"/>
      <c r="I1" s="35"/>
    </row>
    <row r="2" spans="1:14" x14ac:dyDescent="0.25">
      <c r="A2" s="2"/>
      <c r="B2" s="2"/>
      <c r="C2" s="2"/>
      <c r="D2" s="2"/>
      <c r="I2" s="35"/>
    </row>
    <row r="3" spans="1:14" x14ac:dyDescent="0.25">
      <c r="A3" s="22" t="s">
        <v>162</v>
      </c>
      <c r="B3" s="23" t="s">
        <v>160</v>
      </c>
      <c r="C3" s="24" t="s">
        <v>155</v>
      </c>
      <c r="F3" s="51" t="s">
        <v>114</v>
      </c>
      <c r="K3" s="82" t="s">
        <v>123</v>
      </c>
      <c r="L3" s="82" t="s">
        <v>121</v>
      </c>
      <c r="M3" s="82" t="s">
        <v>122</v>
      </c>
      <c r="N3" s="82" t="s">
        <v>124</v>
      </c>
    </row>
    <row r="4" spans="1:14" ht="16.5" x14ac:dyDescent="0.3">
      <c r="A4" s="129" t="s">
        <v>174</v>
      </c>
      <c r="B4" s="129" t="s">
        <v>163</v>
      </c>
      <c r="C4" s="129" t="s">
        <v>182</v>
      </c>
      <c r="L4" s="119"/>
      <c r="N4" s="83"/>
    </row>
    <row r="5" spans="1:14" ht="16.5" x14ac:dyDescent="0.3">
      <c r="A5" s="129" t="s">
        <v>175</v>
      </c>
      <c r="B5" s="129" t="s">
        <v>164</v>
      </c>
      <c r="C5" s="129" t="s">
        <v>183</v>
      </c>
      <c r="F5" s="51" t="s">
        <v>125</v>
      </c>
      <c r="L5" s="119"/>
      <c r="N5" s="83"/>
    </row>
    <row r="6" spans="1:14" ht="16.5" x14ac:dyDescent="0.3">
      <c r="A6" s="129" t="s">
        <v>176</v>
      </c>
      <c r="B6" s="129" t="s">
        <v>165</v>
      </c>
      <c r="C6" s="129" t="s">
        <v>184</v>
      </c>
      <c r="L6" s="119"/>
      <c r="N6" s="83"/>
    </row>
    <row r="7" spans="1:14" ht="16.5" x14ac:dyDescent="0.3">
      <c r="A7" s="129" t="s">
        <v>177</v>
      </c>
      <c r="B7" s="129" t="s">
        <v>54</v>
      </c>
      <c r="C7" s="129" t="s">
        <v>185</v>
      </c>
      <c r="F7" s="51" t="s">
        <v>2</v>
      </c>
      <c r="G7" s="80"/>
      <c r="L7" s="113"/>
      <c r="N7" s="83"/>
    </row>
    <row r="8" spans="1:14" ht="16.5" x14ac:dyDescent="0.3">
      <c r="A8" s="129" t="s">
        <v>178</v>
      </c>
      <c r="B8" s="129" t="s">
        <v>166</v>
      </c>
      <c r="C8" s="129" t="s">
        <v>186</v>
      </c>
      <c r="F8" s="84"/>
      <c r="G8" s="84"/>
      <c r="H8" s="84"/>
      <c r="I8" s="84"/>
      <c r="J8" s="84"/>
      <c r="K8" s="84"/>
      <c r="L8" s="84"/>
      <c r="M8" s="84"/>
      <c r="N8" s="83"/>
    </row>
    <row r="9" spans="1:14" ht="16.5" x14ac:dyDescent="0.3">
      <c r="A9" s="129" t="s">
        <v>179</v>
      </c>
      <c r="B9" s="129" t="s">
        <v>167</v>
      </c>
      <c r="C9" s="129" t="s">
        <v>187</v>
      </c>
      <c r="F9" s="84"/>
      <c r="G9" s="116"/>
      <c r="H9" s="84"/>
      <c r="I9" s="84"/>
      <c r="J9" s="84"/>
      <c r="K9" s="84"/>
      <c r="L9" s="84"/>
      <c r="M9" s="84"/>
      <c r="N9" s="83"/>
    </row>
    <row r="10" spans="1:14" ht="16.5" x14ac:dyDescent="0.3">
      <c r="A10" s="129" t="s">
        <v>180</v>
      </c>
      <c r="B10" s="129" t="s">
        <v>168</v>
      </c>
      <c r="C10" s="129" t="s">
        <v>188</v>
      </c>
      <c r="F10" s="84"/>
      <c r="G10" s="84"/>
      <c r="H10" s="84"/>
      <c r="I10" s="84"/>
      <c r="J10" s="84"/>
      <c r="K10" s="84"/>
      <c r="L10" s="84"/>
      <c r="M10" s="84"/>
      <c r="N10" s="83"/>
    </row>
    <row r="11" spans="1:14" ht="16.5" x14ac:dyDescent="0.3">
      <c r="A11" s="129" t="s">
        <v>181</v>
      </c>
      <c r="B11" s="129" t="s">
        <v>169</v>
      </c>
      <c r="C11" s="3"/>
      <c r="F11" s="84"/>
      <c r="G11" s="84"/>
      <c r="H11" s="84"/>
      <c r="I11" s="84"/>
      <c r="J11" s="84"/>
      <c r="K11" s="84"/>
      <c r="L11" s="84"/>
      <c r="M11" s="84"/>
      <c r="N11" s="83"/>
    </row>
    <row r="12" spans="1:14" ht="16.5" x14ac:dyDescent="0.3">
      <c r="A12" s="1"/>
      <c r="B12" s="129" t="s">
        <v>170</v>
      </c>
      <c r="C12" s="3"/>
      <c r="F12" s="84"/>
      <c r="G12" s="84"/>
      <c r="H12" s="84"/>
      <c r="I12" s="117"/>
      <c r="J12" s="84"/>
      <c r="K12" s="84"/>
      <c r="L12" s="84"/>
      <c r="M12" s="84"/>
      <c r="N12" s="83"/>
    </row>
    <row r="13" spans="1:14" ht="16.5" x14ac:dyDescent="0.3">
      <c r="A13" s="1"/>
      <c r="B13" s="129" t="s">
        <v>171</v>
      </c>
      <c r="C13" s="3"/>
      <c r="F13" s="84"/>
      <c r="G13" s="84"/>
      <c r="H13" s="84"/>
      <c r="I13" s="84"/>
      <c r="J13" s="84"/>
      <c r="K13" s="84"/>
      <c r="L13" s="84"/>
      <c r="M13" s="84"/>
      <c r="N13" s="83"/>
    </row>
    <row r="14" spans="1:14" ht="16.5" x14ac:dyDescent="0.3">
      <c r="A14" s="1"/>
      <c r="B14" s="129" t="s">
        <v>172</v>
      </c>
      <c r="C14" s="3"/>
      <c r="F14" s="84"/>
      <c r="G14" s="84"/>
      <c r="H14" s="84"/>
      <c r="I14" s="84"/>
      <c r="J14" s="84"/>
      <c r="K14" s="84"/>
      <c r="L14" s="84"/>
      <c r="M14" s="84"/>
      <c r="N14" s="83"/>
    </row>
    <row r="15" spans="1:14" ht="16.5" x14ac:dyDescent="0.3">
      <c r="A15" s="1"/>
      <c r="B15" s="129" t="s">
        <v>173</v>
      </c>
      <c r="C15" s="3"/>
      <c r="F15" s="118"/>
      <c r="G15" s="84"/>
      <c r="H15" s="84"/>
      <c r="I15" s="84"/>
      <c r="J15" s="84"/>
      <c r="K15" s="84"/>
      <c r="L15" s="84"/>
      <c r="M15" s="84"/>
      <c r="N15" s="83"/>
    </row>
    <row r="16" spans="1:14" x14ac:dyDescent="0.25">
      <c r="A16" s="1"/>
      <c r="B16" s="128" t="s">
        <v>0</v>
      </c>
      <c r="C16" s="3"/>
      <c r="F16" s="84"/>
      <c r="G16" s="84"/>
      <c r="H16" s="84"/>
      <c r="I16" s="84"/>
      <c r="J16" s="84"/>
      <c r="K16" s="84"/>
      <c r="L16" s="84"/>
      <c r="M16" s="84"/>
      <c r="N16" s="83"/>
    </row>
    <row r="17" spans="1:14" x14ac:dyDescent="0.25">
      <c r="A17" s="1"/>
      <c r="B17" s="128" t="s">
        <v>0</v>
      </c>
      <c r="C17" s="3"/>
      <c r="F17" s="84"/>
      <c r="G17" s="84"/>
      <c r="H17" s="84"/>
      <c r="I17" s="84"/>
      <c r="J17" s="84"/>
      <c r="K17" s="84"/>
      <c r="L17" s="84"/>
      <c r="M17" s="84"/>
      <c r="N17" s="83"/>
    </row>
    <row r="18" spans="1:14" x14ac:dyDescent="0.25">
      <c r="A18" s="4"/>
      <c r="B18" s="5" t="s">
        <v>0</v>
      </c>
      <c r="C18" s="6" t="s">
        <v>0</v>
      </c>
      <c r="N18" s="83"/>
    </row>
    <row r="19" spans="1:14" x14ac:dyDescent="0.25">
      <c r="N19" s="83"/>
    </row>
    <row r="20" spans="1:14" x14ac:dyDescent="0.25">
      <c r="N20" s="83"/>
    </row>
    <row r="30" spans="1:14" ht="26.25" customHeight="1" x14ac:dyDescent="0.25"/>
    <row r="31" spans="1:14" x14ac:dyDescent="0.25">
      <c r="A31" s="12" t="s">
        <v>112</v>
      </c>
      <c r="B31" s="81" t="s">
        <v>2</v>
      </c>
      <c r="C31" s="17"/>
    </row>
    <row r="32" spans="1:14" ht="16.5" x14ac:dyDescent="0.3">
      <c r="A32" s="129" t="s">
        <v>174</v>
      </c>
      <c r="B32" s="80">
        <v>14432</v>
      </c>
      <c r="C32" s="17"/>
    </row>
    <row r="33" spans="1:3" ht="16.5" x14ac:dyDescent="0.3">
      <c r="A33" s="129" t="s">
        <v>175</v>
      </c>
      <c r="B33" s="80">
        <v>17990</v>
      </c>
      <c r="C33" s="17"/>
    </row>
    <row r="34" spans="1:3" ht="16.5" x14ac:dyDescent="0.3">
      <c r="A34" s="129" t="s">
        <v>176</v>
      </c>
      <c r="B34" s="80">
        <v>15117</v>
      </c>
      <c r="C34" s="17"/>
    </row>
    <row r="35" spans="1:3" ht="16.5" x14ac:dyDescent="0.3">
      <c r="A35" s="129" t="s">
        <v>177</v>
      </c>
      <c r="B35" s="80">
        <v>11154</v>
      </c>
      <c r="C35" s="17"/>
    </row>
    <row r="36" spans="1:3" ht="16.5" x14ac:dyDescent="0.3">
      <c r="A36" s="129" t="s">
        <v>178</v>
      </c>
      <c r="B36" s="80">
        <v>11022</v>
      </c>
      <c r="C36" s="17"/>
    </row>
    <row r="37" spans="1:3" ht="16.5" x14ac:dyDescent="0.3">
      <c r="A37" s="129" t="s">
        <v>179</v>
      </c>
      <c r="B37" s="80">
        <v>8905</v>
      </c>
      <c r="C37" s="17"/>
    </row>
    <row r="38" spans="1:3" ht="16.5" x14ac:dyDescent="0.3">
      <c r="A38" s="129" t="s">
        <v>180</v>
      </c>
      <c r="B38" s="80">
        <v>16735</v>
      </c>
      <c r="C38" s="17"/>
    </row>
    <row r="39" spans="1:3" ht="16.5" x14ac:dyDescent="0.3">
      <c r="A39" s="129" t="s">
        <v>181</v>
      </c>
      <c r="B39" s="80">
        <v>3635</v>
      </c>
      <c r="C39" s="17"/>
    </row>
    <row r="40" spans="1:3" ht="16.5" x14ac:dyDescent="0.3">
      <c r="A40" s="129" t="s">
        <v>163</v>
      </c>
      <c r="B40" s="80">
        <v>15627</v>
      </c>
      <c r="C40" s="17"/>
    </row>
    <row r="41" spans="1:3" ht="16.5" x14ac:dyDescent="0.3">
      <c r="A41" s="129" t="s">
        <v>164</v>
      </c>
      <c r="B41" s="80">
        <v>7270</v>
      </c>
      <c r="C41" s="17"/>
    </row>
    <row r="42" spans="1:3" ht="16.5" x14ac:dyDescent="0.3">
      <c r="A42" s="129" t="s">
        <v>165</v>
      </c>
      <c r="B42" s="80">
        <v>5955</v>
      </c>
      <c r="C42" s="17"/>
    </row>
    <row r="43" spans="1:3" ht="16.5" x14ac:dyDescent="0.3">
      <c r="A43" s="129" t="s">
        <v>54</v>
      </c>
      <c r="B43" s="80">
        <v>7666</v>
      </c>
      <c r="C43" s="17"/>
    </row>
    <row r="44" spans="1:3" ht="16.5" x14ac:dyDescent="0.3">
      <c r="A44" s="129" t="s">
        <v>166</v>
      </c>
      <c r="B44" s="80">
        <v>10857</v>
      </c>
      <c r="C44" s="17"/>
    </row>
    <row r="45" spans="1:3" ht="16.5" x14ac:dyDescent="0.3">
      <c r="A45" s="129" t="s">
        <v>167</v>
      </c>
      <c r="B45" s="80">
        <v>9873</v>
      </c>
      <c r="C45" s="17"/>
    </row>
    <row r="46" spans="1:3" ht="16.5" x14ac:dyDescent="0.3">
      <c r="A46" s="129" t="s">
        <v>168</v>
      </c>
      <c r="B46" s="17">
        <v>6405</v>
      </c>
    </row>
    <row r="47" spans="1:3" ht="16.5" x14ac:dyDescent="0.3">
      <c r="A47" s="129" t="s">
        <v>169</v>
      </c>
      <c r="B47" s="17">
        <v>11649</v>
      </c>
    </row>
    <row r="48" spans="1:3" ht="16.5" x14ac:dyDescent="0.3">
      <c r="A48" s="129" t="s">
        <v>170</v>
      </c>
      <c r="B48" s="17">
        <v>7718</v>
      </c>
    </row>
    <row r="49" spans="1:2" ht="16.5" x14ac:dyDescent="0.3">
      <c r="A49" s="129" t="s">
        <v>171</v>
      </c>
      <c r="B49" s="17">
        <v>15033</v>
      </c>
    </row>
    <row r="50" spans="1:2" ht="16.5" x14ac:dyDescent="0.3">
      <c r="A50" s="129" t="s">
        <v>172</v>
      </c>
      <c r="B50" s="17">
        <v>21579</v>
      </c>
    </row>
    <row r="51" spans="1:2" ht="16.5" x14ac:dyDescent="0.3">
      <c r="A51" s="129" t="s">
        <v>173</v>
      </c>
      <c r="B51" s="17">
        <v>27210.600000000002</v>
      </c>
    </row>
    <row r="52" spans="1:2" ht="16.5" x14ac:dyDescent="0.3">
      <c r="A52" s="129" t="s">
        <v>182</v>
      </c>
      <c r="B52" s="17">
        <v>18700.5</v>
      </c>
    </row>
    <row r="53" spans="1:2" ht="16.5" x14ac:dyDescent="0.3">
      <c r="A53" s="129" t="s">
        <v>183</v>
      </c>
      <c r="B53" s="17">
        <v>45315.9</v>
      </c>
    </row>
    <row r="54" spans="1:2" ht="16.5" x14ac:dyDescent="0.3">
      <c r="A54" s="129" t="s">
        <v>184</v>
      </c>
      <c r="B54" s="17">
        <v>35980</v>
      </c>
    </row>
    <row r="55" spans="1:2" ht="16.5" x14ac:dyDescent="0.3">
      <c r="A55" s="129" t="s">
        <v>185</v>
      </c>
      <c r="B55" s="17">
        <v>7657</v>
      </c>
    </row>
    <row r="56" spans="1:2" ht="16.5" x14ac:dyDescent="0.3">
      <c r="A56" s="129" t="s">
        <v>186</v>
      </c>
      <c r="B56" s="17">
        <v>8126</v>
      </c>
    </row>
    <row r="57" spans="1:2" ht="16.5" x14ac:dyDescent="0.3">
      <c r="A57" s="129" t="s">
        <v>187</v>
      </c>
      <c r="B57" s="17">
        <v>5272</v>
      </c>
    </row>
    <row r="58" spans="1:2" ht="16.5" x14ac:dyDescent="0.3">
      <c r="A58" s="129"/>
      <c r="B58" s="17"/>
    </row>
    <row r="59" spans="1:2" x14ac:dyDescent="0.25">
      <c r="B59" s="17"/>
    </row>
    <row r="60" spans="1:2" x14ac:dyDescent="0.25">
      <c r="B60" s="17"/>
    </row>
    <row r="61" spans="1:2" x14ac:dyDescent="0.25">
      <c r="B61" s="17"/>
    </row>
    <row r="62" spans="1:2" x14ac:dyDescent="0.25">
      <c r="B62" s="17"/>
    </row>
    <row r="63" spans="1:2" x14ac:dyDescent="0.25">
      <c r="B63" s="17"/>
    </row>
    <row r="64" spans="1:2" x14ac:dyDescent="0.25">
      <c r="B64" s="17"/>
    </row>
    <row r="65" spans="2:2" x14ac:dyDescent="0.25">
      <c r="B65" s="17"/>
    </row>
    <row r="66" spans="2:2" x14ac:dyDescent="0.25">
      <c r="B66" s="17"/>
    </row>
    <row r="67" spans="2:2" x14ac:dyDescent="0.25">
      <c r="B67" s="17"/>
    </row>
    <row r="68" spans="2:2" x14ac:dyDescent="0.25">
      <c r="B68" s="17"/>
    </row>
    <row r="69" spans="2:2" x14ac:dyDescent="0.25">
      <c r="B69" s="17"/>
    </row>
    <row r="70" spans="2:2" x14ac:dyDescent="0.25">
      <c r="B70" s="17"/>
    </row>
    <row r="71" spans="2:2" x14ac:dyDescent="0.25">
      <c r="B71" s="17"/>
    </row>
  </sheetData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1" r:id="rId4" name="Drop Down 11">
              <controlPr defaultSize="0" autoLine="0" autoPict="0">
                <anchor moveWithCells="1">
                  <from>
                    <xdr:col>17</xdr:col>
                    <xdr:colOff>47625</xdr:colOff>
                    <xdr:row>2</xdr:row>
                    <xdr:rowOff>171450</xdr:rowOff>
                  </from>
                  <to>
                    <xdr:col>18</xdr:col>
                    <xdr:colOff>428625</xdr:colOff>
                    <xdr:row>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2" r:id="rId5" name="Drop Down 12">
              <controlPr defaultSize="0" autoLine="0" autoPict="0">
                <anchor moveWithCells="1">
                  <from>
                    <xdr:col>17</xdr:col>
                    <xdr:colOff>38100</xdr:colOff>
                    <xdr:row>1</xdr:row>
                    <xdr:rowOff>19050</xdr:rowOff>
                  </from>
                  <to>
                    <xdr:col>18</xdr:col>
                    <xdr:colOff>428625</xdr:colOff>
                    <xdr:row>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9" r:id="rId6" name="Drop Down 19">
              <controlPr defaultSize="0" autoLine="0" autoPict="0">
                <anchor moveWithCells="1">
                  <from>
                    <xdr:col>6</xdr:col>
                    <xdr:colOff>38100</xdr:colOff>
                    <xdr:row>2</xdr:row>
                    <xdr:rowOff>28575</xdr:rowOff>
                  </from>
                  <to>
                    <xdr:col>6</xdr:col>
                    <xdr:colOff>990600</xdr:colOff>
                    <xdr:row>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0" r:id="rId7" name="Drop Down 20">
              <controlPr defaultSize="0" autoLine="0" autoPict="0">
                <anchor moveWithCells="1">
                  <from>
                    <xdr:col>6</xdr:col>
                    <xdr:colOff>47625</xdr:colOff>
                    <xdr:row>4</xdr:row>
                    <xdr:rowOff>28575</xdr:rowOff>
                  </from>
                  <to>
                    <xdr:col>7</xdr:col>
                    <xdr:colOff>0</xdr:colOff>
                    <xdr:row>5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FCED3"/>
  </sheetPr>
  <dimension ref="A1:G13"/>
  <sheetViews>
    <sheetView topLeftCell="A5" zoomScale="110" zoomScaleNormal="110" workbookViewId="0">
      <selection activeCell="E8" sqref="E8"/>
    </sheetView>
  </sheetViews>
  <sheetFormatPr defaultRowHeight="15" x14ac:dyDescent="0.25"/>
  <cols>
    <col min="1" max="1" width="12.7109375" customWidth="1"/>
  </cols>
  <sheetData>
    <row r="1" spans="1:7" ht="21" x14ac:dyDescent="0.35">
      <c r="A1" s="64" t="s">
        <v>94</v>
      </c>
      <c r="B1" s="5"/>
      <c r="C1" s="5"/>
      <c r="D1" s="5"/>
      <c r="E1" s="5"/>
    </row>
    <row r="2" spans="1:7" x14ac:dyDescent="0.25">
      <c r="A2" s="65"/>
    </row>
    <row r="5" spans="1:7" x14ac:dyDescent="0.25">
      <c r="A5" s="66"/>
      <c r="B5" s="67">
        <v>2014</v>
      </c>
      <c r="C5" s="67">
        <v>2015</v>
      </c>
      <c r="D5" s="67">
        <v>2016</v>
      </c>
      <c r="E5" s="67">
        <v>2017</v>
      </c>
      <c r="F5" s="62" t="s">
        <v>91</v>
      </c>
      <c r="G5" s="62" t="s">
        <v>92</v>
      </c>
    </row>
    <row r="6" spans="1:7" x14ac:dyDescent="0.25">
      <c r="A6" s="66" t="s">
        <v>126</v>
      </c>
      <c r="B6" s="17">
        <v>1600</v>
      </c>
      <c r="C6" s="17">
        <v>1300</v>
      </c>
      <c r="D6" s="17">
        <v>1000</v>
      </c>
      <c r="E6" s="17">
        <v>450</v>
      </c>
      <c r="F6" s="17">
        <f>COUNTA(B6:E6)+1</f>
        <v>5</v>
      </c>
      <c r="G6">
        <f>E6/2</f>
        <v>225</v>
      </c>
    </row>
    <row r="7" spans="1:7" x14ac:dyDescent="0.25">
      <c r="A7" s="66" t="s">
        <v>127</v>
      </c>
      <c r="B7" s="17">
        <v>410</v>
      </c>
      <c r="C7" s="17">
        <v>300</v>
      </c>
      <c r="D7" s="17">
        <v>500</v>
      </c>
      <c r="E7" s="17">
        <v>2000</v>
      </c>
      <c r="F7" s="17">
        <f t="shared" ref="F7:F8" si="0">COUNTA(B7:E7)+1</f>
        <v>5</v>
      </c>
      <c r="G7">
        <f>(E7/2)+E6</f>
        <v>1450</v>
      </c>
    </row>
    <row r="8" spans="1:7" x14ac:dyDescent="0.25">
      <c r="A8" s="9" t="s">
        <v>128</v>
      </c>
      <c r="B8" s="17">
        <v>150</v>
      </c>
      <c r="C8" s="17">
        <v>170</v>
      </c>
      <c r="D8" s="17">
        <v>200</v>
      </c>
      <c r="E8" s="17">
        <v>250</v>
      </c>
      <c r="F8" s="17">
        <f t="shared" si="0"/>
        <v>5</v>
      </c>
      <c r="G8">
        <f>(E8/2)+SUM($E$6:E7)</f>
        <v>2575</v>
      </c>
    </row>
    <row r="9" spans="1:7" x14ac:dyDescent="0.25">
      <c r="A9" s="66" t="s">
        <v>129</v>
      </c>
      <c r="B9" s="68">
        <f>SUM(B6:B8)</f>
        <v>2160</v>
      </c>
      <c r="C9" s="68">
        <f t="shared" ref="C9:E9" si="1">SUM(C6:C8)</f>
        <v>1770</v>
      </c>
      <c r="D9" s="68">
        <f t="shared" si="1"/>
        <v>1700</v>
      </c>
      <c r="E9" s="68">
        <f t="shared" si="1"/>
        <v>2700</v>
      </c>
    </row>
    <row r="10" spans="1:7" x14ac:dyDescent="0.25">
      <c r="B10" s="17"/>
      <c r="C10" s="17"/>
      <c r="D10" s="17"/>
      <c r="E10" s="17"/>
    </row>
    <row r="11" spans="1:7" x14ac:dyDescent="0.25">
      <c r="B11" s="17"/>
      <c r="C11" s="17"/>
      <c r="D11" s="17"/>
      <c r="E11" s="17"/>
    </row>
    <row r="12" spans="1:7" x14ac:dyDescent="0.25">
      <c r="B12" s="17"/>
      <c r="C12" s="17"/>
      <c r="D12" s="17"/>
      <c r="E12" s="17"/>
    </row>
    <row r="13" spans="1:7" x14ac:dyDescent="0.25">
      <c r="B13" s="17"/>
      <c r="C13" s="17"/>
      <c r="D13" s="17"/>
      <c r="E13" s="17"/>
    </row>
  </sheetData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FCED3"/>
  </sheetPr>
  <dimension ref="A1:J12"/>
  <sheetViews>
    <sheetView zoomScale="110" zoomScaleNormal="110" workbookViewId="0">
      <selection activeCell="M10" sqref="M10"/>
    </sheetView>
  </sheetViews>
  <sheetFormatPr defaultRowHeight="15" x14ac:dyDescent="0.25"/>
  <cols>
    <col min="1" max="1" width="11.140625" customWidth="1"/>
    <col min="2" max="2" width="15.85546875" customWidth="1"/>
    <col min="4" max="4" width="7.28515625" customWidth="1"/>
  </cols>
  <sheetData>
    <row r="1" spans="1:10" ht="17.25" x14ac:dyDescent="0.3">
      <c r="A1" s="7"/>
      <c r="B1" s="5"/>
      <c r="C1" s="5"/>
      <c r="D1" s="5"/>
      <c r="E1" s="5"/>
      <c r="F1" s="5"/>
      <c r="G1" s="5"/>
      <c r="H1" s="5"/>
      <c r="I1" s="5"/>
      <c r="J1" s="5"/>
    </row>
    <row r="3" spans="1:10" x14ac:dyDescent="0.25">
      <c r="A3" s="12" t="s">
        <v>109</v>
      </c>
      <c r="B3" s="12" t="s">
        <v>110</v>
      </c>
      <c r="C3" s="14" t="s">
        <v>89</v>
      </c>
      <c r="E3" t="s">
        <v>90</v>
      </c>
    </row>
    <row r="4" spans="1:10" ht="16.5" x14ac:dyDescent="0.3">
      <c r="A4" t="s">
        <v>161</v>
      </c>
      <c r="B4" s="129" t="s">
        <v>182</v>
      </c>
      <c r="C4" s="60">
        <v>14432</v>
      </c>
      <c r="E4" s="61" t="s">
        <v>91</v>
      </c>
      <c r="F4" s="61" t="s">
        <v>92</v>
      </c>
    </row>
    <row r="5" spans="1:10" ht="16.5" x14ac:dyDescent="0.3">
      <c r="B5" s="129" t="s">
        <v>183</v>
      </c>
      <c r="C5" s="60">
        <v>17990</v>
      </c>
      <c r="E5" s="62">
        <v>3.5</v>
      </c>
      <c r="F5" s="62">
        <v>0</v>
      </c>
    </row>
    <row r="6" spans="1:10" ht="16.5" x14ac:dyDescent="0.3">
      <c r="B6" s="129" t="s">
        <v>184</v>
      </c>
      <c r="C6" s="60">
        <v>15117</v>
      </c>
      <c r="E6" s="62">
        <v>6.5</v>
      </c>
      <c r="F6" s="62">
        <v>0</v>
      </c>
    </row>
    <row r="7" spans="1:10" ht="16.5" x14ac:dyDescent="0.3">
      <c r="A7" t="s">
        <v>157</v>
      </c>
      <c r="B7" s="129" t="s">
        <v>54</v>
      </c>
      <c r="C7" s="60">
        <v>11649</v>
      </c>
    </row>
    <row r="8" spans="1:10" ht="16.5" x14ac:dyDescent="0.3">
      <c r="B8" s="129" t="s">
        <v>174</v>
      </c>
      <c r="C8" s="60">
        <v>7718</v>
      </c>
      <c r="E8" s="63">
        <f>MAX(C4:C12)</f>
        <v>17990</v>
      </c>
      <c r="F8" t="s">
        <v>93</v>
      </c>
    </row>
    <row r="9" spans="1:10" ht="16.5" x14ac:dyDescent="0.3">
      <c r="B9" s="129" t="s">
        <v>175</v>
      </c>
      <c r="C9" s="60">
        <v>15033</v>
      </c>
    </row>
    <row r="10" spans="1:10" ht="16.5" x14ac:dyDescent="0.3">
      <c r="A10" t="s">
        <v>154</v>
      </c>
      <c r="B10" s="129" t="s">
        <v>163</v>
      </c>
      <c r="C10" s="60">
        <v>6353</v>
      </c>
    </row>
    <row r="11" spans="1:10" ht="16.5" x14ac:dyDescent="0.3">
      <c r="B11" s="129" t="s">
        <v>164</v>
      </c>
      <c r="C11" s="60">
        <v>12373</v>
      </c>
    </row>
    <row r="12" spans="1:10" ht="16.5" x14ac:dyDescent="0.3">
      <c r="B12" s="129" t="s">
        <v>165</v>
      </c>
      <c r="C12" s="60">
        <v>17760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FCED3"/>
  </sheetPr>
  <dimension ref="A1:L129"/>
  <sheetViews>
    <sheetView showGridLines="0" tabSelected="1" workbookViewId="0">
      <selection activeCell="A2" sqref="A2"/>
    </sheetView>
  </sheetViews>
  <sheetFormatPr defaultRowHeight="15" x14ac:dyDescent="0.25"/>
  <cols>
    <col min="1" max="1" width="10.85546875" customWidth="1"/>
    <col min="2" max="2" width="12.85546875" customWidth="1"/>
    <col min="6" max="6" width="17.28515625" customWidth="1"/>
  </cols>
  <sheetData>
    <row r="1" spans="1:12" x14ac:dyDescent="0.25">
      <c r="A1" s="70" t="s">
        <v>40</v>
      </c>
      <c r="B1" s="70" t="s">
        <v>95</v>
      </c>
      <c r="D1" s="71" t="s">
        <v>96</v>
      </c>
      <c r="E1" s="9" t="s">
        <v>97</v>
      </c>
      <c r="F1" s="9"/>
      <c r="K1" s="11" t="s">
        <v>98</v>
      </c>
      <c r="L1" t="str">
        <f>"Closing Price "&amp;TEXT(F3,"mm/dd/YY")&amp;" - "&amp;TEXT(F4,"mm/dd/YY")</f>
        <v>Closing Price 02/13/16 - 02/27/16</v>
      </c>
    </row>
    <row r="2" spans="1:12" x14ac:dyDescent="0.25">
      <c r="A2" s="37">
        <v>42409</v>
      </c>
      <c r="B2">
        <v>74.44</v>
      </c>
    </row>
    <row r="3" spans="1:12" x14ac:dyDescent="0.25">
      <c r="A3" s="37">
        <v>42410</v>
      </c>
      <c r="B3">
        <v>75.19</v>
      </c>
      <c r="E3" s="11" t="s">
        <v>99</v>
      </c>
      <c r="F3" s="72">
        <v>42413</v>
      </c>
      <c r="G3" t="s">
        <v>130</v>
      </c>
      <c r="H3" s="35" t="e">
        <f>INDEX($A$2:$A$127,MATCH($F$3,$A$2:$A$127,0)):INDEX($A$2:$A$127,MATCH($F$4,$A$2:$A$127,0))</f>
        <v>#VALUE!</v>
      </c>
      <c r="L3" t="str">
        <f>"Closing Price from "&amp;TEXT(F3,"dd/mm/yyyy")&amp;" To"&amp;TEXT(F4,"dd/mm/yyyy")</f>
        <v>Closing Price from 13/02/2016 To27/02/2016</v>
      </c>
    </row>
    <row r="4" spans="1:12" ht="15.75" thickBot="1" x14ac:dyDescent="0.3">
      <c r="A4" s="37">
        <v>42411</v>
      </c>
      <c r="B4">
        <v>76.510000000000005</v>
      </c>
      <c r="E4" s="11" t="s">
        <v>100</v>
      </c>
      <c r="F4" s="73">
        <v>42427</v>
      </c>
      <c r="G4" t="s">
        <v>131</v>
      </c>
      <c r="H4" s="35" t="e">
        <f>INDEX($B$2:$B$127,MATCH($F$3,$A$2:$A$127,0)):INDEX($B$2:$B$127,MATCH($F$4,$A$2:$A$127,0))</f>
        <v>#VALUE!</v>
      </c>
    </row>
    <row r="5" spans="1:12" ht="15.75" thickTop="1" x14ac:dyDescent="0.25">
      <c r="A5" s="37">
        <v>42412</v>
      </c>
      <c r="B5">
        <v>76.23</v>
      </c>
    </row>
    <row r="6" spans="1:12" x14ac:dyDescent="0.25">
      <c r="A6" s="37">
        <v>42413</v>
      </c>
      <c r="B6">
        <v>75.739999999999995</v>
      </c>
    </row>
    <row r="7" spans="1:12" x14ac:dyDescent="0.25">
      <c r="A7" s="37">
        <v>42417</v>
      </c>
      <c r="B7">
        <v>75.599999999999994</v>
      </c>
    </row>
    <row r="8" spans="1:12" x14ac:dyDescent="0.25">
      <c r="A8" s="37">
        <v>42418</v>
      </c>
      <c r="B8">
        <v>76.709999999999994</v>
      </c>
    </row>
    <row r="9" spans="1:12" x14ac:dyDescent="0.25">
      <c r="A9" s="37">
        <v>42419</v>
      </c>
      <c r="B9">
        <v>79.42</v>
      </c>
    </row>
    <row r="10" spans="1:12" x14ac:dyDescent="0.25">
      <c r="A10" s="37">
        <v>42420</v>
      </c>
      <c r="B10">
        <v>79.894999999999996</v>
      </c>
    </row>
    <row r="11" spans="1:12" x14ac:dyDescent="0.25">
      <c r="A11" s="37">
        <v>42423</v>
      </c>
      <c r="B11">
        <v>78.84</v>
      </c>
    </row>
    <row r="12" spans="1:12" x14ac:dyDescent="0.25">
      <c r="A12" s="37">
        <v>42424</v>
      </c>
      <c r="B12">
        <v>78.45</v>
      </c>
    </row>
    <row r="13" spans="1:12" x14ac:dyDescent="0.25">
      <c r="A13" s="37">
        <v>42425</v>
      </c>
      <c r="B13">
        <v>79.56</v>
      </c>
    </row>
    <row r="14" spans="1:12" x14ac:dyDescent="0.25">
      <c r="A14" s="37">
        <v>42426</v>
      </c>
      <c r="B14">
        <v>80.41</v>
      </c>
    </row>
    <row r="15" spans="1:12" x14ac:dyDescent="0.25">
      <c r="A15" s="37">
        <v>42427</v>
      </c>
      <c r="B15">
        <v>78.97</v>
      </c>
    </row>
    <row r="16" spans="1:12" x14ac:dyDescent="0.25">
      <c r="A16" s="37">
        <v>42431</v>
      </c>
      <c r="B16">
        <v>79.75</v>
      </c>
    </row>
    <row r="17" spans="1:2" x14ac:dyDescent="0.25">
      <c r="A17" s="37">
        <v>42432</v>
      </c>
      <c r="B17">
        <v>79.599999999999994</v>
      </c>
    </row>
    <row r="18" spans="1:2" x14ac:dyDescent="0.25">
      <c r="A18" s="37">
        <v>42433</v>
      </c>
      <c r="B18">
        <v>80.894999999999996</v>
      </c>
    </row>
    <row r="19" spans="1:2" x14ac:dyDescent="0.25">
      <c r="A19" s="37">
        <v>42434</v>
      </c>
      <c r="B19">
        <v>81.209999999999994</v>
      </c>
    </row>
    <row r="20" spans="1:2" x14ac:dyDescent="0.25">
      <c r="A20" s="37">
        <v>42435</v>
      </c>
      <c r="B20">
        <v>80.004999999999995</v>
      </c>
    </row>
    <row r="21" spans="1:2" x14ac:dyDescent="0.25">
      <c r="A21" s="37">
        <v>42438</v>
      </c>
      <c r="B21">
        <v>79.44</v>
      </c>
    </row>
    <row r="22" spans="1:2" x14ac:dyDescent="0.25">
      <c r="A22" s="37">
        <v>42439</v>
      </c>
      <c r="B22">
        <v>77.55</v>
      </c>
    </row>
    <row r="23" spans="1:2" x14ac:dyDescent="0.25">
      <c r="A23" s="37">
        <v>42440</v>
      </c>
      <c r="B23">
        <v>77.569999999999993</v>
      </c>
    </row>
    <row r="24" spans="1:2" x14ac:dyDescent="0.25">
      <c r="A24" s="37">
        <v>42441</v>
      </c>
      <c r="B24">
        <v>78.930000000000007</v>
      </c>
    </row>
    <row r="25" spans="1:2" x14ac:dyDescent="0.25">
      <c r="A25" s="37">
        <v>42442</v>
      </c>
      <c r="B25">
        <v>78.05</v>
      </c>
    </row>
    <row r="26" spans="1:2" x14ac:dyDescent="0.25">
      <c r="A26" s="37">
        <v>42445</v>
      </c>
      <c r="B26">
        <v>78.069999999999993</v>
      </c>
    </row>
    <row r="27" spans="1:2" x14ac:dyDescent="0.25">
      <c r="A27" s="37">
        <v>42446</v>
      </c>
      <c r="B27">
        <v>79.364999999999995</v>
      </c>
    </row>
    <row r="28" spans="1:2" x14ac:dyDescent="0.25">
      <c r="A28" s="37">
        <v>42447</v>
      </c>
      <c r="B28">
        <v>80.91</v>
      </c>
    </row>
    <row r="29" spans="1:2" x14ac:dyDescent="0.25">
      <c r="A29" s="37">
        <v>42448</v>
      </c>
      <c r="B29">
        <v>82.75</v>
      </c>
    </row>
    <row r="30" spans="1:2" x14ac:dyDescent="0.25">
      <c r="A30" s="37">
        <v>42449</v>
      </c>
      <c r="B30">
        <v>83.8</v>
      </c>
    </row>
    <row r="31" spans="1:2" x14ac:dyDescent="0.25">
      <c r="A31" s="37">
        <v>42452</v>
      </c>
      <c r="B31">
        <v>84.43</v>
      </c>
    </row>
    <row r="32" spans="1:2" x14ac:dyDescent="0.25">
      <c r="A32" s="37">
        <v>42453</v>
      </c>
      <c r="B32">
        <v>85.31</v>
      </c>
    </row>
    <row r="33" spans="1:2" x14ac:dyDescent="0.25">
      <c r="A33" s="37">
        <v>42454</v>
      </c>
      <c r="B33">
        <v>82.92</v>
      </c>
    </row>
    <row r="34" spans="1:2" x14ac:dyDescent="0.25">
      <c r="A34" s="37">
        <v>42455</v>
      </c>
      <c r="B34">
        <v>83.01</v>
      </c>
    </row>
    <row r="35" spans="1:2" x14ac:dyDescent="0.25">
      <c r="A35" s="37">
        <v>42456</v>
      </c>
      <c r="B35">
        <v>83.3</v>
      </c>
    </row>
    <row r="36" spans="1:2" x14ac:dyDescent="0.25">
      <c r="A36" s="37">
        <v>42459</v>
      </c>
      <c r="B36">
        <v>83.194999999999993</v>
      </c>
    </row>
    <row r="37" spans="1:2" x14ac:dyDescent="0.25">
      <c r="A37" s="37">
        <v>42460</v>
      </c>
      <c r="B37">
        <v>82.215000000000003</v>
      </c>
    </row>
    <row r="38" spans="1:2" x14ac:dyDescent="0.25">
      <c r="A38" s="37">
        <v>42461</v>
      </c>
      <c r="B38">
        <v>81.665000000000006</v>
      </c>
    </row>
    <row r="39" spans="1:2" x14ac:dyDescent="0.25">
      <c r="A39" s="37">
        <v>42462</v>
      </c>
      <c r="B39">
        <v>81.555000000000007</v>
      </c>
    </row>
    <row r="40" spans="1:2" x14ac:dyDescent="0.25">
      <c r="A40" s="37">
        <v>42466</v>
      </c>
      <c r="B40">
        <v>82.44</v>
      </c>
    </row>
    <row r="41" spans="1:2" x14ac:dyDescent="0.25">
      <c r="A41" s="37">
        <v>42467</v>
      </c>
      <c r="B41">
        <v>82.32</v>
      </c>
    </row>
    <row r="42" spans="1:2" x14ac:dyDescent="0.25">
      <c r="A42" s="37">
        <v>42468</v>
      </c>
      <c r="B42">
        <v>82.275000000000006</v>
      </c>
    </row>
    <row r="43" spans="1:2" x14ac:dyDescent="0.25">
      <c r="A43" s="37">
        <v>42469</v>
      </c>
      <c r="B43">
        <v>82.17</v>
      </c>
    </row>
    <row r="44" spans="1:2" x14ac:dyDescent="0.25">
      <c r="A44" s="37">
        <v>42470</v>
      </c>
      <c r="B44">
        <v>82.04</v>
      </c>
    </row>
    <row r="45" spans="1:2" x14ac:dyDescent="0.25">
      <c r="A45" s="37">
        <v>42473</v>
      </c>
      <c r="B45">
        <v>83.01</v>
      </c>
    </row>
    <row r="46" spans="1:2" x14ac:dyDescent="0.25">
      <c r="A46" s="37">
        <v>42474</v>
      </c>
      <c r="B46">
        <v>83.515000000000001</v>
      </c>
    </row>
    <row r="47" spans="1:2" x14ac:dyDescent="0.25">
      <c r="A47" s="37">
        <v>42475</v>
      </c>
      <c r="B47">
        <v>82.704999999999998</v>
      </c>
    </row>
    <row r="48" spans="1:2" x14ac:dyDescent="0.25">
      <c r="A48" s="37">
        <v>42476</v>
      </c>
      <c r="B48">
        <v>82.31</v>
      </c>
    </row>
    <row r="49" spans="1:2" x14ac:dyDescent="0.25">
      <c r="A49" s="37">
        <v>42477</v>
      </c>
      <c r="B49">
        <v>80.775000000000006</v>
      </c>
    </row>
    <row r="50" spans="1:2" x14ac:dyDescent="0.25">
      <c r="A50" s="37">
        <v>42480</v>
      </c>
      <c r="B50">
        <v>83.09</v>
      </c>
    </row>
    <row r="51" spans="1:2" x14ac:dyDescent="0.25">
      <c r="A51" s="37">
        <v>42481</v>
      </c>
      <c r="B51">
        <v>83.62</v>
      </c>
    </row>
    <row r="52" spans="1:2" x14ac:dyDescent="0.25">
      <c r="A52" s="37">
        <v>42482</v>
      </c>
      <c r="B52">
        <v>84.63</v>
      </c>
    </row>
    <row r="53" spans="1:2" x14ac:dyDescent="0.25">
      <c r="A53" s="37">
        <v>42483</v>
      </c>
      <c r="B53">
        <v>82.41</v>
      </c>
    </row>
    <row r="54" spans="1:2" x14ac:dyDescent="0.25">
      <c r="A54" s="37">
        <v>42484</v>
      </c>
      <c r="B54">
        <v>81.53</v>
      </c>
    </row>
    <row r="55" spans="1:2" x14ac:dyDescent="0.25">
      <c r="A55" s="37">
        <v>42487</v>
      </c>
      <c r="B55">
        <v>81.91</v>
      </c>
    </row>
    <row r="56" spans="1:2" x14ac:dyDescent="0.25">
      <c r="A56" s="37">
        <v>42488</v>
      </c>
      <c r="B56">
        <v>80.680000000000007</v>
      </c>
    </row>
    <row r="57" spans="1:2" x14ac:dyDescent="0.25">
      <c r="A57" s="37">
        <v>42489</v>
      </c>
      <c r="B57">
        <v>80.465000000000003</v>
      </c>
    </row>
    <row r="58" spans="1:2" x14ac:dyDescent="0.25">
      <c r="A58" s="37">
        <v>42490</v>
      </c>
      <c r="B58">
        <v>78.77</v>
      </c>
    </row>
    <row r="59" spans="1:2" x14ac:dyDescent="0.25">
      <c r="A59" s="37">
        <v>42491</v>
      </c>
      <c r="B59">
        <v>78.989999999999995</v>
      </c>
    </row>
    <row r="60" spans="1:2" x14ac:dyDescent="0.25">
      <c r="A60" s="37">
        <v>42494</v>
      </c>
      <c r="B60">
        <v>78.81</v>
      </c>
    </row>
    <row r="61" spans="1:2" x14ac:dyDescent="0.25">
      <c r="A61" s="37">
        <v>42495</v>
      </c>
      <c r="B61">
        <v>77.56</v>
      </c>
    </row>
    <row r="62" spans="1:2" x14ac:dyDescent="0.25">
      <c r="A62" s="37">
        <v>42496</v>
      </c>
      <c r="B62">
        <v>78.099999999999994</v>
      </c>
    </row>
    <row r="63" spans="1:2" x14ac:dyDescent="0.25">
      <c r="A63" s="37">
        <v>42497</v>
      </c>
      <c r="B63">
        <v>78.424999999999997</v>
      </c>
    </row>
    <row r="64" spans="1:2" x14ac:dyDescent="0.25">
      <c r="A64" s="37">
        <v>42498</v>
      </c>
      <c r="B64">
        <v>78.510000000000005</v>
      </c>
    </row>
    <row r="65" spans="1:2" x14ac:dyDescent="0.25">
      <c r="A65" s="37">
        <v>42501</v>
      </c>
      <c r="B65">
        <v>78.010000000000005</v>
      </c>
    </row>
    <row r="66" spans="1:2" x14ac:dyDescent="0.25">
      <c r="A66" s="37">
        <v>42502</v>
      </c>
      <c r="B66">
        <v>77.459999999999994</v>
      </c>
    </row>
    <row r="67" spans="1:2" x14ac:dyDescent="0.25">
      <c r="A67" s="37">
        <v>42503</v>
      </c>
      <c r="B67">
        <v>78.44</v>
      </c>
    </row>
    <row r="68" spans="1:2" x14ac:dyDescent="0.25">
      <c r="A68" s="37">
        <v>42504</v>
      </c>
      <c r="B68">
        <v>81.37</v>
      </c>
    </row>
    <row r="69" spans="1:2" x14ac:dyDescent="0.25">
      <c r="A69" s="37">
        <v>42505</v>
      </c>
      <c r="B69">
        <v>80.42</v>
      </c>
    </row>
    <row r="70" spans="1:2" x14ac:dyDescent="0.25">
      <c r="A70" s="37">
        <v>42508</v>
      </c>
      <c r="B70">
        <v>80.88</v>
      </c>
    </row>
    <row r="71" spans="1:2" x14ac:dyDescent="0.25">
      <c r="A71" s="37">
        <v>42509</v>
      </c>
      <c r="B71">
        <v>80.63</v>
      </c>
    </row>
    <row r="72" spans="1:2" x14ac:dyDescent="0.25">
      <c r="A72" s="37">
        <v>42510</v>
      </c>
      <c r="B72">
        <v>80.55</v>
      </c>
    </row>
    <row r="73" spans="1:2" x14ac:dyDescent="0.25">
      <c r="A73" s="37">
        <v>42511</v>
      </c>
      <c r="B73">
        <v>80.48</v>
      </c>
    </row>
    <row r="74" spans="1:2" x14ac:dyDescent="0.25">
      <c r="A74" s="37">
        <v>42512</v>
      </c>
      <c r="B74">
        <v>80.540000000000006</v>
      </c>
    </row>
    <row r="75" spans="1:2" x14ac:dyDescent="0.25">
      <c r="A75" s="37">
        <v>42516</v>
      </c>
      <c r="B75">
        <v>79.334999999999994</v>
      </c>
    </row>
    <row r="76" spans="1:2" x14ac:dyDescent="0.25">
      <c r="A76" s="37">
        <v>42517</v>
      </c>
      <c r="B76">
        <v>80.55</v>
      </c>
    </row>
    <row r="77" spans="1:2" x14ac:dyDescent="0.25">
      <c r="A77" s="37">
        <v>42518</v>
      </c>
      <c r="B77">
        <v>80.144999999999996</v>
      </c>
    </row>
    <row r="78" spans="1:2" x14ac:dyDescent="0.25">
      <c r="A78" s="37">
        <v>42519</v>
      </c>
      <c r="B78">
        <v>79.19</v>
      </c>
    </row>
    <row r="79" spans="1:2" x14ac:dyDescent="0.25">
      <c r="A79" s="37">
        <v>42522</v>
      </c>
      <c r="B79">
        <v>80.290000000000006</v>
      </c>
    </row>
    <row r="80" spans="1:2" x14ac:dyDescent="0.25">
      <c r="A80" s="37">
        <v>42523</v>
      </c>
      <c r="B80">
        <v>80.444999999999993</v>
      </c>
    </row>
    <row r="81" spans="1:2" x14ac:dyDescent="0.25">
      <c r="A81" s="37">
        <v>42524</v>
      </c>
      <c r="B81">
        <v>82.44</v>
      </c>
    </row>
    <row r="82" spans="1:2" x14ac:dyDescent="0.25">
      <c r="A82" s="37">
        <v>42525</v>
      </c>
      <c r="B82">
        <v>82.05</v>
      </c>
    </row>
    <row r="83" spans="1:2" x14ac:dyDescent="0.25">
      <c r="A83" s="37">
        <v>42526</v>
      </c>
      <c r="B83">
        <v>82.14</v>
      </c>
    </row>
    <row r="84" spans="1:2" x14ac:dyDescent="0.25">
      <c r="A84" s="37">
        <v>42529</v>
      </c>
      <c r="B84">
        <v>80.67</v>
      </c>
    </row>
    <row r="85" spans="1:2" x14ac:dyDescent="0.25">
      <c r="A85" s="37">
        <v>42530</v>
      </c>
      <c r="B85">
        <v>80.67</v>
      </c>
    </row>
    <row r="86" spans="1:2" x14ac:dyDescent="0.25">
      <c r="A86" s="37">
        <v>42531</v>
      </c>
      <c r="B86">
        <v>82.16</v>
      </c>
    </row>
    <row r="87" spans="1:2" x14ac:dyDescent="0.25">
      <c r="A87" s="37">
        <v>42532</v>
      </c>
      <c r="B87">
        <v>81.83</v>
      </c>
    </row>
    <row r="88" spans="1:2" x14ac:dyDescent="0.25">
      <c r="A88" s="37">
        <v>42533</v>
      </c>
      <c r="B88">
        <v>81.53</v>
      </c>
    </row>
    <row r="89" spans="1:2" x14ac:dyDescent="0.25">
      <c r="A89" s="37">
        <v>42536</v>
      </c>
      <c r="B89">
        <v>80.709999999999994</v>
      </c>
    </row>
    <row r="90" spans="1:2" x14ac:dyDescent="0.25">
      <c r="A90" s="37">
        <v>42537</v>
      </c>
      <c r="B90">
        <v>81.06</v>
      </c>
    </row>
    <row r="91" spans="1:2" x14ac:dyDescent="0.25">
      <c r="A91" s="37">
        <v>42538</v>
      </c>
      <c r="B91">
        <v>81.790000000000006</v>
      </c>
    </row>
    <row r="92" spans="1:2" x14ac:dyDescent="0.25">
      <c r="A92" s="37">
        <v>42539</v>
      </c>
      <c r="B92">
        <v>82.905000000000001</v>
      </c>
    </row>
    <row r="93" spans="1:2" x14ac:dyDescent="0.25">
      <c r="A93" s="37">
        <v>42540</v>
      </c>
      <c r="B93">
        <v>82.51</v>
      </c>
    </row>
    <row r="94" spans="1:2" x14ac:dyDescent="0.25">
      <c r="A94" s="37">
        <v>42543</v>
      </c>
      <c r="B94">
        <v>84.74</v>
      </c>
    </row>
    <row r="95" spans="1:2" x14ac:dyDescent="0.25">
      <c r="A95" s="37">
        <v>42544</v>
      </c>
      <c r="B95">
        <v>87.88</v>
      </c>
    </row>
    <row r="96" spans="1:2" x14ac:dyDescent="0.25">
      <c r="A96" s="37">
        <v>42545</v>
      </c>
      <c r="B96">
        <v>88.86</v>
      </c>
    </row>
    <row r="97" spans="1:2" x14ac:dyDescent="0.25">
      <c r="A97" s="37">
        <v>42546</v>
      </c>
      <c r="B97">
        <v>87.98</v>
      </c>
    </row>
    <row r="98" spans="1:2" x14ac:dyDescent="0.25">
      <c r="A98" s="37">
        <v>42547</v>
      </c>
      <c r="B98">
        <v>88.01</v>
      </c>
    </row>
    <row r="99" spans="1:2" x14ac:dyDescent="0.25">
      <c r="A99" s="37">
        <v>42550</v>
      </c>
      <c r="B99">
        <v>85.8</v>
      </c>
    </row>
    <row r="100" spans="1:2" x14ac:dyDescent="0.25">
      <c r="A100" s="37">
        <v>42551</v>
      </c>
      <c r="B100">
        <v>85.765000000000001</v>
      </c>
    </row>
    <row r="101" spans="1:2" x14ac:dyDescent="0.25">
      <c r="A101" s="37">
        <v>42552</v>
      </c>
      <c r="B101">
        <v>86.91</v>
      </c>
    </row>
    <row r="102" spans="1:2" x14ac:dyDescent="0.25">
      <c r="A102" s="37">
        <v>42553</v>
      </c>
      <c r="B102">
        <v>87.284999999999997</v>
      </c>
    </row>
    <row r="103" spans="1:2" x14ac:dyDescent="0.25">
      <c r="A103" s="37">
        <v>42557</v>
      </c>
      <c r="B103">
        <v>87.55</v>
      </c>
    </row>
    <row r="104" spans="1:2" x14ac:dyDescent="0.25">
      <c r="A104" s="37">
        <v>42558</v>
      </c>
      <c r="B104">
        <v>87.22</v>
      </c>
    </row>
    <row r="105" spans="1:2" x14ac:dyDescent="0.25">
      <c r="A105" s="37">
        <v>42559</v>
      </c>
      <c r="B105">
        <v>85.65</v>
      </c>
    </row>
    <row r="106" spans="1:2" x14ac:dyDescent="0.25">
      <c r="A106" s="37">
        <v>42560</v>
      </c>
      <c r="B106">
        <v>85.88</v>
      </c>
    </row>
    <row r="107" spans="1:2" x14ac:dyDescent="0.25">
      <c r="A107" s="37">
        <v>42561</v>
      </c>
      <c r="B107">
        <v>87.95</v>
      </c>
    </row>
    <row r="108" spans="1:2" x14ac:dyDescent="0.25">
      <c r="A108" s="37">
        <v>42564</v>
      </c>
      <c r="B108">
        <v>90.1</v>
      </c>
    </row>
    <row r="109" spans="1:2" x14ac:dyDescent="0.25">
      <c r="A109" s="37">
        <v>42565</v>
      </c>
      <c r="B109">
        <v>89.68</v>
      </c>
    </row>
    <row r="110" spans="1:2" x14ac:dyDescent="0.25">
      <c r="A110" s="37">
        <v>42566</v>
      </c>
      <c r="B110">
        <v>89.76</v>
      </c>
    </row>
    <row r="111" spans="1:2" x14ac:dyDescent="0.25">
      <c r="A111" s="37">
        <v>42567</v>
      </c>
      <c r="B111">
        <v>90.85</v>
      </c>
    </row>
    <row r="112" spans="1:2" x14ac:dyDescent="0.25">
      <c r="A112" s="37">
        <v>42568</v>
      </c>
      <c r="B112">
        <v>94.97</v>
      </c>
    </row>
    <row r="113" spans="1:2" x14ac:dyDescent="0.25">
      <c r="A113" s="37">
        <v>42571</v>
      </c>
      <c r="B113">
        <v>97.91</v>
      </c>
    </row>
    <row r="114" spans="1:2" x14ac:dyDescent="0.25">
      <c r="A114" s="37">
        <v>42572</v>
      </c>
      <c r="B114">
        <v>98.39</v>
      </c>
    </row>
    <row r="115" spans="1:2" x14ac:dyDescent="0.25">
      <c r="A115" s="37">
        <v>42573</v>
      </c>
      <c r="B115">
        <v>97.04</v>
      </c>
    </row>
    <row r="116" spans="1:2" x14ac:dyDescent="0.25">
      <c r="A116" s="37">
        <v>42574</v>
      </c>
      <c r="B116">
        <v>95.44</v>
      </c>
    </row>
    <row r="117" spans="1:2" x14ac:dyDescent="0.25">
      <c r="A117" s="37">
        <v>42575</v>
      </c>
      <c r="B117">
        <v>96.95</v>
      </c>
    </row>
    <row r="118" spans="1:2" x14ac:dyDescent="0.25">
      <c r="A118" s="37">
        <v>42578</v>
      </c>
      <c r="B118">
        <v>94.17</v>
      </c>
    </row>
    <row r="119" spans="1:2" x14ac:dyDescent="0.25">
      <c r="A119" s="37">
        <v>42579</v>
      </c>
      <c r="B119">
        <v>95.29</v>
      </c>
    </row>
    <row r="120" spans="1:2" x14ac:dyDescent="0.25">
      <c r="A120" s="37">
        <v>42580</v>
      </c>
      <c r="B120">
        <v>96.99</v>
      </c>
    </row>
    <row r="121" spans="1:2" x14ac:dyDescent="0.25">
      <c r="A121" s="37">
        <v>42581</v>
      </c>
      <c r="B121">
        <v>95.21</v>
      </c>
    </row>
    <row r="122" spans="1:2" x14ac:dyDescent="0.25">
      <c r="A122" s="37">
        <v>42582</v>
      </c>
      <c r="B122">
        <v>94.01</v>
      </c>
    </row>
    <row r="123" spans="1:2" x14ac:dyDescent="0.25">
      <c r="A123" s="37">
        <v>42585</v>
      </c>
      <c r="B123">
        <v>94.14</v>
      </c>
    </row>
    <row r="124" spans="1:2" x14ac:dyDescent="0.25">
      <c r="A124" s="37">
        <v>42586</v>
      </c>
      <c r="B124">
        <v>94.06</v>
      </c>
    </row>
    <row r="125" spans="1:2" x14ac:dyDescent="0.25">
      <c r="A125" s="37">
        <v>42587</v>
      </c>
      <c r="B125">
        <v>96.44</v>
      </c>
    </row>
    <row r="126" spans="1:2" x14ac:dyDescent="0.25">
      <c r="A126" s="37">
        <v>42588</v>
      </c>
      <c r="B126">
        <v>95.12</v>
      </c>
    </row>
    <row r="127" spans="1:2" x14ac:dyDescent="0.25">
      <c r="A127" s="37">
        <v>42589</v>
      </c>
      <c r="B127">
        <v>94.3</v>
      </c>
    </row>
    <row r="128" spans="1:2" x14ac:dyDescent="0.25">
      <c r="A128" s="37"/>
    </row>
    <row r="129" spans="1:1" x14ac:dyDescent="0.25">
      <c r="A129" s="37"/>
    </row>
  </sheetData>
  <dataValidations count="1">
    <dataValidation type="list" allowBlank="1" showInputMessage="1" showErrorMessage="1" sqref="F3:F4">
      <formula1>$A$2:$A$129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FCED3"/>
  </sheetPr>
  <dimension ref="A1:K41"/>
  <sheetViews>
    <sheetView showGridLines="0" workbookViewId="0">
      <selection activeCell="F4" sqref="F4"/>
    </sheetView>
  </sheetViews>
  <sheetFormatPr defaultRowHeight="15" x14ac:dyDescent="0.25"/>
  <cols>
    <col min="5" max="5" width="10.5703125" customWidth="1"/>
    <col min="6" max="6" width="11.28515625" customWidth="1"/>
  </cols>
  <sheetData>
    <row r="1" spans="1:11" x14ac:dyDescent="0.25">
      <c r="A1" s="70" t="s">
        <v>132</v>
      </c>
      <c r="B1" s="70" t="s">
        <v>2</v>
      </c>
    </row>
    <row r="2" spans="1:11" ht="16.5" x14ac:dyDescent="0.3">
      <c r="A2" s="129" t="s">
        <v>174</v>
      </c>
      <c r="B2" s="17">
        <v>14432</v>
      </c>
    </row>
    <row r="3" spans="1:11" ht="16.5" x14ac:dyDescent="0.3">
      <c r="A3" s="129" t="s">
        <v>175</v>
      </c>
      <c r="B3" s="17">
        <v>17990</v>
      </c>
      <c r="E3" s="11" t="s">
        <v>99</v>
      </c>
      <c r="F3" s="75" t="s">
        <v>175</v>
      </c>
      <c r="J3" t="s">
        <v>112</v>
      </c>
      <c r="K3" t="str">
        <f>INDEX($A$2:$A$41,MATCH($F$3,$A$2:$A$41,0)):INDEX($A$2:$A$41,MATCH($F$4,$A$2:$A$41,0))</f>
        <v>DeskTop</v>
      </c>
    </row>
    <row r="4" spans="1:11" ht="17.25" thickBot="1" x14ac:dyDescent="0.35">
      <c r="A4" s="129" t="s">
        <v>176</v>
      </c>
      <c r="B4" s="17">
        <v>15117</v>
      </c>
      <c r="E4" s="11" t="s">
        <v>100</v>
      </c>
      <c r="F4" s="76" t="s">
        <v>175</v>
      </c>
      <c r="J4" t="s">
        <v>2</v>
      </c>
      <c r="K4" s="35">
        <f>INDEX($B$2:$B$41,MATCH($F$3,$A$2:$A$41,0)):INDEX($B$2:$B$41,MATCH($F$4,$A$2:$A$41,0))</f>
        <v>17990</v>
      </c>
    </row>
    <row r="5" spans="1:11" ht="17.25" thickTop="1" x14ac:dyDescent="0.3">
      <c r="A5" s="129" t="s">
        <v>177</v>
      </c>
      <c r="B5" s="17">
        <v>11154</v>
      </c>
    </row>
    <row r="6" spans="1:11" ht="16.5" x14ac:dyDescent="0.3">
      <c r="A6" s="129" t="s">
        <v>178</v>
      </c>
      <c r="B6" s="17">
        <v>11022</v>
      </c>
    </row>
    <row r="7" spans="1:11" ht="16.5" x14ac:dyDescent="0.3">
      <c r="A7" s="129" t="s">
        <v>179</v>
      </c>
      <c r="B7" s="17">
        <v>8905</v>
      </c>
    </row>
    <row r="8" spans="1:11" ht="16.5" x14ac:dyDescent="0.3">
      <c r="A8" s="129" t="s">
        <v>180</v>
      </c>
      <c r="B8" s="17">
        <v>16735</v>
      </c>
    </row>
    <row r="9" spans="1:11" ht="16.5" x14ac:dyDescent="0.3">
      <c r="A9" s="129" t="s">
        <v>181</v>
      </c>
      <c r="B9" s="17">
        <v>3635</v>
      </c>
    </row>
    <row r="10" spans="1:11" ht="16.5" x14ac:dyDescent="0.3">
      <c r="A10" s="129" t="s">
        <v>163</v>
      </c>
      <c r="B10" s="17">
        <v>15627</v>
      </c>
    </row>
    <row r="11" spans="1:11" ht="16.5" x14ac:dyDescent="0.3">
      <c r="A11" s="129" t="s">
        <v>164</v>
      </c>
      <c r="B11" s="17">
        <v>7270</v>
      </c>
    </row>
    <row r="12" spans="1:11" ht="16.5" x14ac:dyDescent="0.3">
      <c r="A12" s="129" t="s">
        <v>165</v>
      </c>
      <c r="B12" s="17">
        <v>5955</v>
      </c>
    </row>
    <row r="13" spans="1:11" ht="16.5" x14ac:dyDescent="0.3">
      <c r="A13" s="129" t="s">
        <v>54</v>
      </c>
      <c r="B13" s="17">
        <v>7666</v>
      </c>
    </row>
    <row r="14" spans="1:11" ht="16.5" x14ac:dyDescent="0.3">
      <c r="A14" s="129" t="s">
        <v>166</v>
      </c>
      <c r="B14" s="17">
        <v>10857</v>
      </c>
    </row>
    <row r="15" spans="1:11" ht="16.5" x14ac:dyDescent="0.3">
      <c r="A15" s="129" t="s">
        <v>167</v>
      </c>
      <c r="B15" s="17">
        <v>9873</v>
      </c>
    </row>
    <row r="16" spans="1:11" ht="16.5" x14ac:dyDescent="0.3">
      <c r="A16" s="129" t="s">
        <v>168</v>
      </c>
      <c r="B16" s="17">
        <v>6405</v>
      </c>
    </row>
    <row r="17" spans="1:2" ht="16.5" x14ac:dyDescent="0.3">
      <c r="A17" s="129" t="s">
        <v>169</v>
      </c>
      <c r="B17" s="17">
        <v>11649</v>
      </c>
    </row>
    <row r="18" spans="1:2" ht="16.5" x14ac:dyDescent="0.3">
      <c r="A18" s="129" t="s">
        <v>170</v>
      </c>
      <c r="B18" s="17">
        <v>7718</v>
      </c>
    </row>
    <row r="19" spans="1:2" ht="16.5" x14ac:dyDescent="0.3">
      <c r="A19" s="129" t="s">
        <v>171</v>
      </c>
      <c r="B19" s="17">
        <v>15033</v>
      </c>
    </row>
    <row r="20" spans="1:2" ht="16.5" x14ac:dyDescent="0.3">
      <c r="A20" s="129" t="s">
        <v>172</v>
      </c>
      <c r="B20" s="17">
        <v>21579</v>
      </c>
    </row>
    <row r="21" spans="1:2" ht="16.5" x14ac:dyDescent="0.3">
      <c r="A21" s="129" t="s">
        <v>173</v>
      </c>
      <c r="B21" s="17">
        <v>27210.600000000002</v>
      </c>
    </row>
    <row r="22" spans="1:2" ht="16.5" x14ac:dyDescent="0.3">
      <c r="A22" s="129" t="s">
        <v>182</v>
      </c>
      <c r="B22" s="17">
        <v>18700.5</v>
      </c>
    </row>
    <row r="23" spans="1:2" ht="16.5" x14ac:dyDescent="0.3">
      <c r="A23" s="129" t="s">
        <v>183</v>
      </c>
      <c r="B23" s="17">
        <v>45315.9</v>
      </c>
    </row>
    <row r="24" spans="1:2" ht="16.5" x14ac:dyDescent="0.3">
      <c r="A24" s="129" t="s">
        <v>184</v>
      </c>
      <c r="B24" s="17">
        <v>35980</v>
      </c>
    </row>
    <row r="25" spans="1:2" ht="16.5" x14ac:dyDescent="0.3">
      <c r="A25" s="129" t="s">
        <v>185</v>
      </c>
      <c r="B25" s="17">
        <v>7657</v>
      </c>
    </row>
    <row r="26" spans="1:2" ht="16.5" x14ac:dyDescent="0.3">
      <c r="A26" s="129" t="s">
        <v>186</v>
      </c>
      <c r="B26" s="17">
        <v>8126</v>
      </c>
    </row>
    <row r="27" spans="1:2" ht="16.5" x14ac:dyDescent="0.3">
      <c r="A27" s="129" t="s">
        <v>187</v>
      </c>
      <c r="B27" s="17">
        <v>5272</v>
      </c>
    </row>
    <row r="28" spans="1:2" x14ac:dyDescent="0.25">
      <c r="A28" s="2"/>
      <c r="B28" s="17"/>
    </row>
    <row r="29" spans="1:2" x14ac:dyDescent="0.25">
      <c r="A29" s="74"/>
      <c r="B29" s="17"/>
    </row>
    <row r="30" spans="1:2" x14ac:dyDescent="0.25">
      <c r="A30" s="74"/>
      <c r="B30" s="17"/>
    </row>
    <row r="31" spans="1:2" x14ac:dyDescent="0.25">
      <c r="A31" s="74"/>
      <c r="B31" s="17"/>
    </row>
    <row r="32" spans="1:2" x14ac:dyDescent="0.25">
      <c r="A32" s="74"/>
      <c r="B32" s="17"/>
    </row>
    <row r="33" spans="1:2" x14ac:dyDescent="0.25">
      <c r="A33" s="74"/>
      <c r="B33" s="17"/>
    </row>
    <row r="34" spans="1:2" x14ac:dyDescent="0.25">
      <c r="A34" s="74"/>
      <c r="B34" s="17"/>
    </row>
    <row r="35" spans="1:2" x14ac:dyDescent="0.25">
      <c r="B35" s="17"/>
    </row>
    <row r="36" spans="1:2" x14ac:dyDescent="0.25">
      <c r="A36" s="74"/>
      <c r="B36" s="17"/>
    </row>
    <row r="37" spans="1:2" x14ac:dyDescent="0.25">
      <c r="A37" s="74"/>
      <c r="B37" s="17"/>
    </row>
    <row r="38" spans="1:2" x14ac:dyDescent="0.25">
      <c r="A38" s="74"/>
      <c r="B38" s="17"/>
    </row>
    <row r="39" spans="1:2" x14ac:dyDescent="0.25">
      <c r="A39" s="74"/>
      <c r="B39" s="17"/>
    </row>
    <row r="40" spans="1:2" x14ac:dyDescent="0.25">
      <c r="A40" s="74"/>
      <c r="B40" s="17"/>
    </row>
    <row r="41" spans="1:2" x14ac:dyDescent="0.25">
      <c r="A41" s="74"/>
      <c r="B41" s="17"/>
    </row>
  </sheetData>
  <dataValidations count="1">
    <dataValidation type="list" allowBlank="1" showInputMessage="1" showErrorMessage="1" sqref="F3:F4">
      <formula1>$A$2:$A$41</formula1>
    </dataValidation>
  </dataValidation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FCED3"/>
  </sheetPr>
  <dimension ref="A4:E17"/>
  <sheetViews>
    <sheetView showGridLines="0" workbookViewId="0">
      <selection activeCell="B2" sqref="B2"/>
    </sheetView>
  </sheetViews>
  <sheetFormatPr defaultRowHeight="15" x14ac:dyDescent="0.25"/>
  <cols>
    <col min="1" max="1" width="11.85546875" style="103" bestFit="1" customWidth="1"/>
    <col min="2" max="2" width="10.42578125" style="103" customWidth="1"/>
    <col min="3" max="3" width="7.42578125" style="103" bestFit="1" customWidth="1"/>
    <col min="4" max="4" width="16.5703125" style="103" bestFit="1" customWidth="1"/>
    <col min="5" max="5" width="21" style="103" bestFit="1" customWidth="1"/>
    <col min="6" max="16384" width="9.140625" style="103"/>
  </cols>
  <sheetData>
    <row r="4" spans="1:5" x14ac:dyDescent="0.25">
      <c r="A4" s="101" t="s">
        <v>138</v>
      </c>
      <c r="B4" s="106">
        <v>500</v>
      </c>
      <c r="C4" s="102"/>
      <c r="D4" s="102"/>
      <c r="E4" s="102"/>
    </row>
    <row r="6" spans="1:5" x14ac:dyDescent="0.25">
      <c r="A6" s="104" t="s">
        <v>139</v>
      </c>
      <c r="B6" s="104" t="s">
        <v>140</v>
      </c>
      <c r="C6" s="104" t="s">
        <v>138</v>
      </c>
      <c r="D6" s="104" t="s">
        <v>141</v>
      </c>
      <c r="E6" s="104" t="s">
        <v>142</v>
      </c>
    </row>
    <row r="7" spans="1:5" ht="16.5" x14ac:dyDescent="0.25">
      <c r="A7" s="105" t="s">
        <v>143</v>
      </c>
      <c r="B7" s="105">
        <v>450</v>
      </c>
      <c r="C7" s="105">
        <f>$B$4</f>
        <v>500</v>
      </c>
      <c r="D7" s="105" t="e">
        <f>IF(B7&gt;=C7,B7,NA())</f>
        <v>#N/A</v>
      </c>
      <c r="E7" s="105">
        <f>IF(C7&gt;B7,B7,NA())</f>
        <v>450</v>
      </c>
    </row>
    <row r="8" spans="1:5" ht="16.5" x14ac:dyDescent="0.25">
      <c r="A8" s="105" t="s">
        <v>144</v>
      </c>
      <c r="B8" s="105">
        <v>350</v>
      </c>
      <c r="C8" s="105">
        <f t="shared" ref="C8:C17" si="0">$B$4</f>
        <v>500</v>
      </c>
      <c r="D8" s="105" t="e">
        <f t="shared" ref="D8:D17" si="1">IF(B8&gt;=C8,B8,NA())</f>
        <v>#N/A</v>
      </c>
      <c r="E8" s="105">
        <f t="shared" ref="E8:E17" si="2">IF(C8&gt;B8,B8,NA())</f>
        <v>350</v>
      </c>
    </row>
    <row r="9" spans="1:5" ht="16.5" x14ac:dyDescent="0.25">
      <c r="A9" s="105" t="s">
        <v>145</v>
      </c>
      <c r="B9" s="105">
        <v>400</v>
      </c>
      <c r="C9" s="105">
        <f t="shared" si="0"/>
        <v>500</v>
      </c>
      <c r="D9" s="105" t="e">
        <f t="shared" si="1"/>
        <v>#N/A</v>
      </c>
      <c r="E9" s="105">
        <f t="shared" si="2"/>
        <v>400</v>
      </c>
    </row>
    <row r="10" spans="1:5" ht="16.5" x14ac:dyDescent="0.25">
      <c r="A10" s="105" t="s">
        <v>146</v>
      </c>
      <c r="B10" s="105">
        <v>250</v>
      </c>
      <c r="C10" s="105">
        <f t="shared" si="0"/>
        <v>500</v>
      </c>
      <c r="D10" s="105" t="e">
        <f t="shared" si="1"/>
        <v>#N/A</v>
      </c>
      <c r="E10" s="105">
        <f t="shared" si="2"/>
        <v>250</v>
      </c>
    </row>
    <row r="11" spans="1:5" ht="16.5" x14ac:dyDescent="0.25">
      <c r="A11" s="105" t="s">
        <v>147</v>
      </c>
      <c r="B11" s="105">
        <v>412</v>
      </c>
      <c r="C11" s="105">
        <f t="shared" si="0"/>
        <v>500</v>
      </c>
      <c r="D11" s="105" t="e">
        <f t="shared" si="1"/>
        <v>#N/A</v>
      </c>
      <c r="E11" s="105">
        <f t="shared" si="2"/>
        <v>412</v>
      </c>
    </row>
    <row r="12" spans="1:5" ht="16.5" x14ac:dyDescent="0.25">
      <c r="A12" s="105" t="s">
        <v>148</v>
      </c>
      <c r="B12" s="105">
        <v>480</v>
      </c>
      <c r="C12" s="105">
        <f t="shared" si="0"/>
        <v>500</v>
      </c>
      <c r="D12" s="105" t="e">
        <f t="shared" si="1"/>
        <v>#N/A</v>
      </c>
      <c r="E12" s="105">
        <f t="shared" si="2"/>
        <v>480</v>
      </c>
    </row>
    <row r="13" spans="1:5" ht="16.5" x14ac:dyDescent="0.25">
      <c r="A13" s="105" t="s">
        <v>149</v>
      </c>
      <c r="B13" s="105">
        <v>350</v>
      </c>
      <c r="C13" s="105">
        <f t="shared" si="0"/>
        <v>500</v>
      </c>
      <c r="D13" s="105" t="e">
        <f t="shared" si="1"/>
        <v>#N/A</v>
      </c>
      <c r="E13" s="105">
        <f t="shared" si="2"/>
        <v>350</v>
      </c>
    </row>
    <row r="14" spans="1:5" ht="16.5" x14ac:dyDescent="0.25">
      <c r="A14" s="105" t="s">
        <v>150</v>
      </c>
      <c r="B14" s="105">
        <v>450</v>
      </c>
      <c r="C14" s="105">
        <f t="shared" si="0"/>
        <v>500</v>
      </c>
      <c r="D14" s="105" t="e">
        <f t="shared" si="1"/>
        <v>#N/A</v>
      </c>
      <c r="E14" s="105">
        <f t="shared" si="2"/>
        <v>450</v>
      </c>
    </row>
    <row r="15" spans="1:5" ht="16.5" x14ac:dyDescent="0.25">
      <c r="A15" s="105" t="s">
        <v>151</v>
      </c>
      <c r="B15" s="105">
        <v>510</v>
      </c>
      <c r="C15" s="105">
        <f t="shared" si="0"/>
        <v>500</v>
      </c>
      <c r="D15" s="105">
        <f t="shared" si="1"/>
        <v>510</v>
      </c>
      <c r="E15" s="105" t="e">
        <f t="shared" si="2"/>
        <v>#N/A</v>
      </c>
    </row>
    <row r="16" spans="1:5" ht="16.5" x14ac:dyDescent="0.25">
      <c r="A16" s="105" t="s">
        <v>152</v>
      </c>
      <c r="B16" s="105">
        <v>354</v>
      </c>
      <c r="C16" s="105">
        <f t="shared" si="0"/>
        <v>500</v>
      </c>
      <c r="D16" s="105" t="e">
        <f t="shared" si="1"/>
        <v>#N/A</v>
      </c>
      <c r="E16" s="105">
        <f t="shared" si="2"/>
        <v>354</v>
      </c>
    </row>
    <row r="17" spans="1:5" ht="16.5" x14ac:dyDescent="0.25">
      <c r="A17" s="105" t="s">
        <v>153</v>
      </c>
      <c r="B17" s="105">
        <v>120</v>
      </c>
      <c r="C17" s="105">
        <f t="shared" si="0"/>
        <v>500</v>
      </c>
      <c r="D17" s="105" t="e">
        <f t="shared" si="1"/>
        <v>#N/A</v>
      </c>
      <c r="E17" s="105">
        <f t="shared" si="2"/>
        <v>120</v>
      </c>
    </row>
  </sheetData>
  <dataValidations count="1">
    <dataValidation type="list" allowBlank="1" showInputMessage="1" showErrorMessage="1" sqref="B4">
      <formula1>"50,100,150,200,250,300,350,400,450,500,550,600"</formula1>
    </dataValidation>
  </dataValidation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5FCED3"/>
  </sheetPr>
  <dimension ref="A1:J8"/>
  <sheetViews>
    <sheetView showGridLines="0" workbookViewId="0">
      <selection activeCell="M14" sqref="M14"/>
    </sheetView>
  </sheetViews>
  <sheetFormatPr defaultRowHeight="15" x14ac:dyDescent="0.25"/>
  <cols>
    <col min="1" max="16384" width="9.140625" style="94"/>
  </cols>
  <sheetData>
    <row r="1" spans="1:10" ht="17.25" x14ac:dyDescent="0.3">
      <c r="A1" s="92"/>
      <c r="B1" s="93"/>
      <c r="C1" s="93"/>
      <c r="D1" s="93"/>
      <c r="E1" s="93"/>
      <c r="F1" s="93"/>
      <c r="G1" s="93"/>
      <c r="H1" s="93"/>
      <c r="I1" s="93"/>
      <c r="J1" s="93"/>
    </row>
    <row r="2" spans="1:10" ht="17.25" x14ac:dyDescent="0.3">
      <c r="A2" s="95"/>
      <c r="B2" s="96"/>
      <c r="C2" s="96"/>
      <c r="D2" s="96"/>
      <c r="E2" s="96"/>
      <c r="F2" s="96"/>
      <c r="G2" s="96"/>
      <c r="H2" s="96"/>
      <c r="I2" s="96"/>
      <c r="J2" s="96"/>
    </row>
    <row r="3" spans="1:10" x14ac:dyDescent="0.25">
      <c r="C3" s="97" t="s">
        <v>102</v>
      </c>
    </row>
    <row r="4" spans="1:10" x14ac:dyDescent="0.25">
      <c r="A4" s="98" t="s">
        <v>101</v>
      </c>
      <c r="B4" s="99">
        <v>0.9</v>
      </c>
      <c r="C4" s="100">
        <f>B4-0.05</f>
        <v>0.85</v>
      </c>
    </row>
    <row r="5" spans="1:10" x14ac:dyDescent="0.25">
      <c r="A5" s="98" t="s">
        <v>104</v>
      </c>
      <c r="B5" s="100">
        <v>1</v>
      </c>
    </row>
    <row r="7" spans="1:10" x14ac:dyDescent="0.25">
      <c r="A7" s="98" t="s">
        <v>103</v>
      </c>
      <c r="B7" s="99">
        <v>0.45</v>
      </c>
      <c r="C7" s="100">
        <f>B7-0.05</f>
        <v>0.4</v>
      </c>
    </row>
    <row r="8" spans="1:10" x14ac:dyDescent="0.25">
      <c r="A8" s="98" t="s">
        <v>104</v>
      </c>
      <c r="B8" s="100">
        <v>1</v>
      </c>
    </row>
  </sheetData>
  <pageMargins left="0.7" right="0.7" top="0.75" bottom="0.75" header="0.3" footer="0.3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FCED3"/>
  </sheetPr>
  <dimension ref="C5:G11"/>
  <sheetViews>
    <sheetView showGridLines="0" workbookViewId="0">
      <selection activeCell="B2" sqref="B2"/>
    </sheetView>
  </sheetViews>
  <sheetFormatPr defaultRowHeight="15" x14ac:dyDescent="0.25"/>
  <cols>
    <col min="3" max="3" width="9.140625" customWidth="1"/>
  </cols>
  <sheetData>
    <row r="5" spans="3:7" x14ac:dyDescent="0.25">
      <c r="E5" s="38"/>
      <c r="F5" s="38"/>
      <c r="G5" s="38"/>
    </row>
    <row r="6" spans="3:7" x14ac:dyDescent="0.25">
      <c r="E6" s="38"/>
      <c r="F6" s="38"/>
      <c r="G6" s="38"/>
    </row>
    <row r="9" spans="3:7" x14ac:dyDescent="0.25">
      <c r="D9" t="s">
        <v>101</v>
      </c>
      <c r="E9" t="s">
        <v>103</v>
      </c>
    </row>
    <row r="10" spans="3:7" x14ac:dyDescent="0.25">
      <c r="C10" t="s">
        <v>133</v>
      </c>
      <c r="D10" s="38">
        <v>1</v>
      </c>
      <c r="E10" s="38">
        <f>1-D10</f>
        <v>0</v>
      </c>
    </row>
    <row r="11" spans="3:7" x14ac:dyDescent="0.25">
      <c r="C11" t="s">
        <v>134</v>
      </c>
      <c r="D11" s="38">
        <v>1</v>
      </c>
      <c r="E11" s="38">
        <v>1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FCED3"/>
  </sheetPr>
  <dimension ref="A1:J31"/>
  <sheetViews>
    <sheetView showGridLines="0" workbookViewId="0">
      <selection activeCell="B2" sqref="B2"/>
    </sheetView>
  </sheetViews>
  <sheetFormatPr defaultRowHeight="15" x14ac:dyDescent="0.25"/>
  <cols>
    <col min="1" max="1" width="18" customWidth="1"/>
    <col min="2" max="2" width="15.140625" customWidth="1"/>
    <col min="7" max="7" width="13.5703125" customWidth="1"/>
    <col min="8" max="8" width="14.85546875" customWidth="1"/>
    <col min="9" max="9" width="15.5703125" customWidth="1"/>
    <col min="10" max="10" width="13" customWidth="1"/>
    <col min="11" max="11" width="9" customWidth="1"/>
  </cols>
  <sheetData>
    <row r="1" spans="1:10" ht="17.25" x14ac:dyDescent="0.3">
      <c r="A1" s="7" t="s">
        <v>136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25">
      <c r="E2" t="s">
        <v>105</v>
      </c>
    </row>
    <row r="3" spans="1:10" x14ac:dyDescent="0.25">
      <c r="A3" s="40" t="s">
        <v>109</v>
      </c>
      <c r="B3" s="40" t="s">
        <v>14</v>
      </c>
      <c r="C3" s="40" t="s">
        <v>2</v>
      </c>
      <c r="E3" s="40" t="s">
        <v>91</v>
      </c>
      <c r="F3" s="40" t="s">
        <v>92</v>
      </c>
      <c r="G3" s="40" t="s">
        <v>14</v>
      </c>
      <c r="H3" s="40" t="s">
        <v>2</v>
      </c>
      <c r="I3" s="40" t="s">
        <v>106</v>
      </c>
      <c r="J3" s="40" t="s">
        <v>137</v>
      </c>
    </row>
    <row r="4" spans="1:10" x14ac:dyDescent="0.25">
      <c r="A4" t="s">
        <v>154</v>
      </c>
      <c r="B4" t="s">
        <v>16</v>
      </c>
      <c r="C4">
        <v>44196</v>
      </c>
      <c r="E4" s="62">
        <v>5.0000000000000001E-3</v>
      </c>
      <c r="F4" s="62">
        <v>0.8</v>
      </c>
      <c r="G4" t="s">
        <v>16</v>
      </c>
      <c r="H4" s="63">
        <f>SUMIFS($C$4:$C$18,$B$4:$B$18,G4,$A$4:$A$18,$H$12)</f>
        <v>44675</v>
      </c>
      <c r="I4" s="63" t="str">
        <f>IF(H4=MAX($H$4:$H$8),H4," ")</f>
        <v xml:space="preserve"> </v>
      </c>
      <c r="J4" s="63" t="str">
        <f>IF(H4=MIN($H$4:$H$8),H4," ")</f>
        <v xml:space="preserve"> </v>
      </c>
    </row>
    <row r="5" spans="1:10" x14ac:dyDescent="0.25">
      <c r="A5" t="s">
        <v>154</v>
      </c>
      <c r="B5" t="s">
        <v>17</v>
      </c>
      <c r="C5">
        <v>20898</v>
      </c>
      <c r="E5" s="62">
        <v>0.1</v>
      </c>
      <c r="F5" s="62">
        <v>0.3</v>
      </c>
      <c r="G5" t="s">
        <v>17</v>
      </c>
      <c r="H5" s="63">
        <f t="shared" ref="H5:H8" si="0">SUMIFS($C$4:$C$18,$B$4:$B$18,G5,$A$4:$A$18,$H$12)</f>
        <v>42569</v>
      </c>
      <c r="I5" s="63" t="str">
        <f t="shared" ref="I5:I8" si="1">IF(H5=MAX($H$4:$H$8),H5," ")</f>
        <v xml:space="preserve"> </v>
      </c>
      <c r="J5" s="63">
        <f t="shared" ref="J5:J8" si="2">IF(H5=MIN($H$4:$H$8),H5," ")</f>
        <v>42569</v>
      </c>
    </row>
    <row r="6" spans="1:10" x14ac:dyDescent="0.25">
      <c r="A6" t="s">
        <v>154</v>
      </c>
      <c r="B6" t="s">
        <v>135</v>
      </c>
      <c r="C6">
        <v>46994</v>
      </c>
      <c r="E6" s="62">
        <v>0.35</v>
      </c>
      <c r="F6" s="62">
        <v>0.55000000000000004</v>
      </c>
      <c r="G6" t="s">
        <v>135</v>
      </c>
      <c r="H6" s="63">
        <f t="shared" si="0"/>
        <v>43784</v>
      </c>
      <c r="I6" s="63" t="str">
        <f t="shared" si="1"/>
        <v xml:space="preserve"> </v>
      </c>
      <c r="J6" s="63" t="str">
        <f t="shared" si="2"/>
        <v xml:space="preserve"> </v>
      </c>
    </row>
    <row r="7" spans="1:10" x14ac:dyDescent="0.25">
      <c r="A7" t="s">
        <v>154</v>
      </c>
      <c r="B7" t="s">
        <v>18</v>
      </c>
      <c r="C7">
        <v>43695</v>
      </c>
      <c r="E7" s="62">
        <v>0.6</v>
      </c>
      <c r="F7" s="62">
        <v>0.8</v>
      </c>
      <c r="G7" t="s">
        <v>18</v>
      </c>
      <c r="H7" s="63">
        <f t="shared" si="0"/>
        <v>46336</v>
      </c>
      <c r="I7" s="63" t="str">
        <f t="shared" si="1"/>
        <v xml:space="preserve"> </v>
      </c>
      <c r="J7" s="63" t="str">
        <f t="shared" si="2"/>
        <v xml:space="preserve"> </v>
      </c>
    </row>
    <row r="8" spans="1:10" x14ac:dyDescent="0.25">
      <c r="A8" t="s">
        <v>154</v>
      </c>
      <c r="B8" t="s">
        <v>20</v>
      </c>
      <c r="C8">
        <v>34196</v>
      </c>
      <c r="E8" s="62">
        <v>0.85</v>
      </c>
      <c r="F8" s="62">
        <v>0.2</v>
      </c>
      <c r="G8" t="s">
        <v>20</v>
      </c>
      <c r="H8" s="63">
        <f t="shared" si="0"/>
        <v>49656</v>
      </c>
      <c r="I8" s="63">
        <f t="shared" si="1"/>
        <v>49656</v>
      </c>
      <c r="J8" s="63" t="str">
        <f t="shared" si="2"/>
        <v xml:space="preserve"> </v>
      </c>
    </row>
    <row r="9" spans="1:10" x14ac:dyDescent="0.25">
      <c r="A9" t="s">
        <v>161</v>
      </c>
      <c r="B9" t="s">
        <v>16</v>
      </c>
      <c r="C9">
        <v>34155</v>
      </c>
    </row>
    <row r="10" spans="1:10" x14ac:dyDescent="0.25">
      <c r="A10" t="s">
        <v>161</v>
      </c>
      <c r="B10" t="s">
        <v>17</v>
      </c>
      <c r="C10">
        <v>24396</v>
      </c>
    </row>
    <row r="11" spans="1:10" x14ac:dyDescent="0.25">
      <c r="A11" t="s">
        <v>161</v>
      </c>
      <c r="B11" t="s">
        <v>135</v>
      </c>
      <c r="C11">
        <v>29276</v>
      </c>
    </row>
    <row r="12" spans="1:10" x14ac:dyDescent="0.25">
      <c r="A12" t="s">
        <v>161</v>
      </c>
      <c r="B12" t="s">
        <v>18</v>
      </c>
      <c r="C12">
        <v>45540</v>
      </c>
      <c r="F12" s="5"/>
      <c r="G12" s="77" t="s">
        <v>114</v>
      </c>
      <c r="H12" s="78" t="s">
        <v>157</v>
      </c>
    </row>
    <row r="13" spans="1:10" x14ac:dyDescent="0.25">
      <c r="A13" t="s">
        <v>161</v>
      </c>
      <c r="B13" t="s">
        <v>20</v>
      </c>
      <c r="C13">
        <v>29277</v>
      </c>
    </row>
    <row r="14" spans="1:10" x14ac:dyDescent="0.25">
      <c r="A14" t="s">
        <v>157</v>
      </c>
      <c r="B14" t="s">
        <v>16</v>
      </c>
      <c r="C14">
        <v>44675</v>
      </c>
    </row>
    <row r="15" spans="1:10" x14ac:dyDescent="0.25">
      <c r="A15" t="s">
        <v>157</v>
      </c>
      <c r="B15" t="s">
        <v>17</v>
      </c>
      <c r="C15">
        <v>42569</v>
      </c>
    </row>
    <row r="16" spans="1:10" x14ac:dyDescent="0.25">
      <c r="A16" t="s">
        <v>157</v>
      </c>
      <c r="B16" t="s">
        <v>135</v>
      </c>
      <c r="C16">
        <v>43784</v>
      </c>
    </row>
    <row r="17" spans="1:6" x14ac:dyDescent="0.25">
      <c r="A17" t="s">
        <v>157</v>
      </c>
      <c r="B17" t="s">
        <v>18</v>
      </c>
      <c r="C17">
        <v>46336</v>
      </c>
    </row>
    <row r="18" spans="1:6" x14ac:dyDescent="0.25">
      <c r="A18" t="s">
        <v>157</v>
      </c>
      <c r="B18" t="s">
        <v>20</v>
      </c>
      <c r="C18">
        <v>49656</v>
      </c>
    </row>
    <row r="31" spans="1:6" x14ac:dyDescent="0.25">
      <c r="F31" s="79"/>
    </row>
  </sheetData>
  <dataValidations count="1">
    <dataValidation type="list" allowBlank="1" showInputMessage="1" showErrorMessage="1" sqref="H12">
      <formula1>"Cardio Line1,Derma Line3,Neuro Line2"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3B8DD"/>
  </sheetPr>
  <dimension ref="A1:J33"/>
  <sheetViews>
    <sheetView workbookViewId="0">
      <selection activeCell="J15" sqref="J15"/>
    </sheetView>
  </sheetViews>
  <sheetFormatPr defaultRowHeight="15" x14ac:dyDescent="0.25"/>
  <cols>
    <col min="1" max="1" width="13.5703125" customWidth="1"/>
    <col min="2" max="2" width="14.140625" customWidth="1"/>
    <col min="3" max="3" width="12.28515625" bestFit="1" customWidth="1"/>
    <col min="4" max="4" width="9.7109375" customWidth="1"/>
    <col min="7" max="7" width="15.85546875" customWidth="1"/>
    <col min="8" max="8" width="20.28515625" customWidth="1"/>
    <col min="9" max="9" width="14.7109375" customWidth="1"/>
    <col min="10" max="10" width="13.42578125" customWidth="1"/>
  </cols>
  <sheetData>
    <row r="1" spans="1:10" ht="17.25" x14ac:dyDescent="0.3">
      <c r="A1" s="7" t="s">
        <v>26</v>
      </c>
      <c r="B1" s="5"/>
      <c r="C1" s="5"/>
      <c r="D1" s="5"/>
      <c r="E1" s="5"/>
      <c r="F1" s="5"/>
      <c r="G1" s="5"/>
      <c r="H1" s="5"/>
    </row>
    <row r="3" spans="1:10" x14ac:dyDescent="0.25">
      <c r="A3" s="12" t="s">
        <v>13</v>
      </c>
      <c r="B3" s="12" t="s">
        <v>109</v>
      </c>
      <c r="C3" s="12" t="s">
        <v>14</v>
      </c>
      <c r="D3" s="12" t="s">
        <v>2</v>
      </c>
      <c r="G3" s="9" t="s">
        <v>27</v>
      </c>
    </row>
    <row r="4" spans="1:10" x14ac:dyDescent="0.25">
      <c r="A4" s="2" t="s">
        <v>15</v>
      </c>
      <c r="B4" t="s">
        <v>154</v>
      </c>
      <c r="C4" s="2" t="s">
        <v>16</v>
      </c>
      <c r="D4" s="17">
        <v>44196</v>
      </c>
      <c r="G4" t="s">
        <v>15</v>
      </c>
      <c r="H4" t="s">
        <v>157</v>
      </c>
      <c r="J4" s="56">
        <f>SUMIFS(Table4[Revenue],Table4[Year],G4,Table4[Line],H4)</f>
        <v>227020</v>
      </c>
    </row>
    <row r="5" spans="1:10" x14ac:dyDescent="0.25">
      <c r="A5" s="2" t="s">
        <v>15</v>
      </c>
      <c r="B5" t="s">
        <v>154</v>
      </c>
      <c r="C5" s="2" t="s">
        <v>17</v>
      </c>
      <c r="D5" s="17">
        <v>20898</v>
      </c>
      <c r="G5" t="s">
        <v>15</v>
      </c>
      <c r="H5" t="s">
        <v>157</v>
      </c>
      <c r="I5" t="s">
        <v>189</v>
      </c>
      <c r="J5" s="56">
        <f>SUMIFS(Table4[Revenue],Table4[Year],G5,Table4[Line],H5,Table4[Revenue],I5)</f>
        <v>95992</v>
      </c>
    </row>
    <row r="6" spans="1:10" x14ac:dyDescent="0.25">
      <c r="A6" s="2" t="s">
        <v>15</v>
      </c>
      <c r="B6" t="s">
        <v>154</v>
      </c>
      <c r="C6" s="2" t="s">
        <v>18</v>
      </c>
      <c r="D6" s="17">
        <v>46994</v>
      </c>
      <c r="G6" t="s">
        <v>15</v>
      </c>
      <c r="H6" t="s">
        <v>157</v>
      </c>
      <c r="I6" t="s">
        <v>85</v>
      </c>
      <c r="J6" s="56">
        <f>SUMIFS(Table4[Revenue],Table4[Year],G6,Table4[Line],H6,Table4[Region],"*"&amp;I6)</f>
        <v>87244</v>
      </c>
    </row>
    <row r="7" spans="1:10" x14ac:dyDescent="0.25">
      <c r="A7" s="2" t="s">
        <v>15</v>
      </c>
      <c r="B7" t="s">
        <v>154</v>
      </c>
      <c r="C7" s="2" t="s">
        <v>19</v>
      </c>
      <c r="D7" s="17">
        <v>43695</v>
      </c>
    </row>
    <row r="8" spans="1:10" x14ac:dyDescent="0.25">
      <c r="A8" s="2" t="s">
        <v>15</v>
      </c>
      <c r="B8" t="s">
        <v>154</v>
      </c>
      <c r="C8" s="2" t="s">
        <v>20</v>
      </c>
      <c r="D8" s="17">
        <v>34196</v>
      </c>
      <c r="G8" t="s">
        <v>159</v>
      </c>
    </row>
    <row r="9" spans="1:10" x14ac:dyDescent="0.25">
      <c r="A9" s="2" t="s">
        <v>15</v>
      </c>
      <c r="B9" t="s">
        <v>161</v>
      </c>
      <c r="C9" s="2" t="s">
        <v>16</v>
      </c>
      <c r="D9" s="17">
        <v>34155</v>
      </c>
    </row>
    <row r="10" spans="1:10" x14ac:dyDescent="0.25">
      <c r="A10" s="2" t="s">
        <v>15</v>
      </c>
      <c r="B10" t="s">
        <v>161</v>
      </c>
      <c r="C10" s="2" t="s">
        <v>17</v>
      </c>
      <c r="D10" s="17">
        <v>24396</v>
      </c>
      <c r="G10" t="s">
        <v>21</v>
      </c>
      <c r="H10" t="s">
        <v>157</v>
      </c>
      <c r="I10">
        <v>50000</v>
      </c>
      <c r="J10" s="56"/>
    </row>
    <row r="11" spans="1:10" x14ac:dyDescent="0.25">
      <c r="A11" s="2" t="s">
        <v>15</v>
      </c>
      <c r="B11" t="s">
        <v>161</v>
      </c>
      <c r="C11" s="2" t="s">
        <v>18</v>
      </c>
      <c r="D11" s="17">
        <v>29276</v>
      </c>
    </row>
    <row r="12" spans="1:10" x14ac:dyDescent="0.25">
      <c r="A12" s="2" t="s">
        <v>15</v>
      </c>
      <c r="B12" t="s">
        <v>161</v>
      </c>
      <c r="C12" s="2" t="s">
        <v>19</v>
      </c>
      <c r="D12" s="17">
        <v>45540</v>
      </c>
      <c r="G12" s="9" t="s">
        <v>83</v>
      </c>
    </row>
    <row r="13" spans="1:10" x14ac:dyDescent="0.25">
      <c r="A13" s="2" t="s">
        <v>15</v>
      </c>
      <c r="B13" t="s">
        <v>161</v>
      </c>
      <c r="C13" s="2" t="s">
        <v>20</v>
      </c>
      <c r="D13" s="17">
        <v>29277</v>
      </c>
      <c r="G13" s="9" t="s">
        <v>84</v>
      </c>
    </row>
    <row r="14" spans="1:10" x14ac:dyDescent="0.25">
      <c r="A14" t="s">
        <v>15</v>
      </c>
      <c r="B14" t="s">
        <v>157</v>
      </c>
      <c r="C14" t="s">
        <v>16</v>
      </c>
      <c r="D14" s="17">
        <v>44675</v>
      </c>
    </row>
    <row r="15" spans="1:10" x14ac:dyDescent="0.25">
      <c r="A15" t="s">
        <v>15</v>
      </c>
      <c r="B15" t="s">
        <v>157</v>
      </c>
      <c r="C15" t="s">
        <v>17</v>
      </c>
      <c r="D15" s="17">
        <v>42569</v>
      </c>
      <c r="G15" t="s">
        <v>15</v>
      </c>
      <c r="H15" t="s">
        <v>157</v>
      </c>
      <c r="I15" t="s">
        <v>154</v>
      </c>
      <c r="J15" s="56"/>
    </row>
    <row r="16" spans="1:10" x14ac:dyDescent="0.25">
      <c r="A16" t="s">
        <v>15</v>
      </c>
      <c r="B16" t="s">
        <v>157</v>
      </c>
      <c r="C16" t="s">
        <v>18</v>
      </c>
      <c r="D16" s="17">
        <v>43784</v>
      </c>
    </row>
    <row r="17" spans="1:4" x14ac:dyDescent="0.25">
      <c r="A17" t="s">
        <v>15</v>
      </c>
      <c r="B17" t="s">
        <v>157</v>
      </c>
      <c r="C17" t="s">
        <v>19</v>
      </c>
      <c r="D17" s="17">
        <v>46336</v>
      </c>
    </row>
    <row r="18" spans="1:4" x14ac:dyDescent="0.25">
      <c r="A18" t="s">
        <v>15</v>
      </c>
      <c r="B18" t="s">
        <v>157</v>
      </c>
      <c r="C18" t="s">
        <v>20</v>
      </c>
      <c r="D18" s="17">
        <v>49656</v>
      </c>
    </row>
    <row r="19" spans="1:4" x14ac:dyDescent="0.25">
      <c r="A19" t="s">
        <v>21</v>
      </c>
      <c r="B19" t="s">
        <v>154</v>
      </c>
      <c r="C19" t="s">
        <v>16</v>
      </c>
      <c r="D19" s="17">
        <v>24325</v>
      </c>
    </row>
    <row r="20" spans="1:4" x14ac:dyDescent="0.25">
      <c r="A20" t="s">
        <v>21</v>
      </c>
      <c r="B20" t="s">
        <v>154</v>
      </c>
      <c r="C20" t="s">
        <v>17</v>
      </c>
      <c r="D20" s="17">
        <v>33681</v>
      </c>
    </row>
    <row r="21" spans="1:4" x14ac:dyDescent="0.25">
      <c r="A21" t="s">
        <v>21</v>
      </c>
      <c r="B21" t="s">
        <v>154</v>
      </c>
      <c r="C21" t="s">
        <v>18</v>
      </c>
      <c r="D21" s="17">
        <v>39295</v>
      </c>
    </row>
    <row r="22" spans="1:4" x14ac:dyDescent="0.25">
      <c r="A22" t="s">
        <v>21</v>
      </c>
      <c r="B22" t="s">
        <v>154</v>
      </c>
      <c r="C22" t="s">
        <v>19</v>
      </c>
      <c r="D22" s="17">
        <v>59878</v>
      </c>
    </row>
    <row r="23" spans="1:4" x14ac:dyDescent="0.25">
      <c r="A23" t="s">
        <v>21</v>
      </c>
      <c r="B23" t="s">
        <v>154</v>
      </c>
      <c r="C23" t="s">
        <v>20</v>
      </c>
      <c r="D23" s="17">
        <v>29938</v>
      </c>
    </row>
    <row r="24" spans="1:4" x14ac:dyDescent="0.25">
      <c r="A24" t="s">
        <v>21</v>
      </c>
      <c r="B24" t="s">
        <v>161</v>
      </c>
      <c r="C24" t="s">
        <v>16</v>
      </c>
      <c r="D24" s="17">
        <v>52311</v>
      </c>
    </row>
    <row r="25" spans="1:4" x14ac:dyDescent="0.25">
      <c r="A25" t="s">
        <v>21</v>
      </c>
      <c r="B25" t="s">
        <v>161</v>
      </c>
      <c r="C25" t="s">
        <v>17</v>
      </c>
      <c r="D25" s="17">
        <v>31955</v>
      </c>
    </row>
    <row r="26" spans="1:4" x14ac:dyDescent="0.25">
      <c r="A26" t="s">
        <v>21</v>
      </c>
      <c r="B26" t="s">
        <v>161</v>
      </c>
      <c r="C26" t="s">
        <v>18</v>
      </c>
      <c r="D26" s="17">
        <v>31955</v>
      </c>
    </row>
    <row r="27" spans="1:4" x14ac:dyDescent="0.25">
      <c r="A27" t="s">
        <v>21</v>
      </c>
      <c r="B27" t="s">
        <v>161</v>
      </c>
      <c r="C27" t="s">
        <v>19</v>
      </c>
      <c r="D27" s="17">
        <v>31955</v>
      </c>
    </row>
    <row r="28" spans="1:4" x14ac:dyDescent="0.25">
      <c r="A28" t="s">
        <v>21</v>
      </c>
      <c r="B28" t="s">
        <v>161</v>
      </c>
      <c r="C28" t="s">
        <v>20</v>
      </c>
      <c r="D28" s="17">
        <v>11598</v>
      </c>
    </row>
    <row r="29" spans="1:4" x14ac:dyDescent="0.25">
      <c r="A29" t="s">
        <v>21</v>
      </c>
      <c r="B29" t="s">
        <v>157</v>
      </c>
      <c r="C29" t="s">
        <v>16</v>
      </c>
      <c r="D29" s="17">
        <v>53963</v>
      </c>
    </row>
    <row r="30" spans="1:4" x14ac:dyDescent="0.25">
      <c r="A30" t="s">
        <v>21</v>
      </c>
      <c r="B30" t="s">
        <v>157</v>
      </c>
      <c r="C30" t="s">
        <v>17</v>
      </c>
      <c r="D30" s="17">
        <v>65965</v>
      </c>
    </row>
    <row r="31" spans="1:4" x14ac:dyDescent="0.25">
      <c r="A31" t="s">
        <v>21</v>
      </c>
      <c r="B31" t="s">
        <v>157</v>
      </c>
      <c r="C31" t="s">
        <v>18</v>
      </c>
      <c r="D31" s="17">
        <v>19989</v>
      </c>
    </row>
    <row r="32" spans="1:4" x14ac:dyDescent="0.25">
      <c r="A32" t="s">
        <v>21</v>
      </c>
      <c r="B32" t="s">
        <v>157</v>
      </c>
      <c r="C32" t="s">
        <v>19</v>
      </c>
      <c r="D32" s="17">
        <v>39979</v>
      </c>
    </row>
    <row r="33" spans="1:4" x14ac:dyDescent="0.25">
      <c r="A33" t="s">
        <v>21</v>
      </c>
      <c r="B33" t="s">
        <v>157</v>
      </c>
      <c r="C33" t="s">
        <v>20</v>
      </c>
      <c r="D33" s="17">
        <v>19998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3B8DD"/>
  </sheetPr>
  <dimension ref="A1:I14"/>
  <sheetViews>
    <sheetView workbookViewId="0">
      <selection activeCell="I5" sqref="I5:I9"/>
    </sheetView>
  </sheetViews>
  <sheetFormatPr defaultRowHeight="15" x14ac:dyDescent="0.25"/>
  <cols>
    <col min="1" max="1" width="13.7109375" customWidth="1"/>
    <col min="7" max="7" width="12.140625" customWidth="1"/>
    <col min="9" max="9" width="12.140625" customWidth="1"/>
  </cols>
  <sheetData>
    <row r="1" spans="1:9" ht="17.25" x14ac:dyDescent="0.3">
      <c r="A1" s="7" t="s">
        <v>28</v>
      </c>
      <c r="B1" s="5"/>
      <c r="C1" s="5"/>
      <c r="D1" s="5"/>
      <c r="E1" s="5"/>
      <c r="F1" s="5"/>
      <c r="G1" s="5"/>
      <c r="H1" s="5"/>
    </row>
    <row r="4" spans="1:9" x14ac:dyDescent="0.25">
      <c r="A4" s="14" t="s">
        <v>112</v>
      </c>
      <c r="B4" s="13" t="s">
        <v>2</v>
      </c>
      <c r="G4" s="29" t="s">
        <v>29</v>
      </c>
      <c r="I4" s="29" t="s">
        <v>30</v>
      </c>
    </row>
    <row r="5" spans="1:9" ht="16.5" x14ac:dyDescent="0.3">
      <c r="A5" s="129" t="s">
        <v>163</v>
      </c>
      <c r="B5" s="17">
        <v>11649</v>
      </c>
      <c r="F5">
        <v>1</v>
      </c>
      <c r="G5" s="56">
        <f>LARGE($B$5:$B$14,F5)</f>
        <v>30399.599999999999</v>
      </c>
      <c r="H5" s="17"/>
      <c r="I5" s="56">
        <f>SMALL($B$5:$B$14,F5)</f>
        <v>7718</v>
      </c>
    </row>
    <row r="6" spans="1:9" ht="16.5" x14ac:dyDescent="0.3">
      <c r="A6" s="129" t="s">
        <v>164</v>
      </c>
      <c r="B6" s="17">
        <v>7718</v>
      </c>
      <c r="F6">
        <v>2</v>
      </c>
      <c r="G6" s="56">
        <f t="shared" ref="G6:G9" si="0">LARGE($B$5:$B$14,F6)</f>
        <v>20400</v>
      </c>
      <c r="H6" s="17"/>
      <c r="I6" s="56">
        <f t="shared" ref="I6:I9" si="1">SMALL($B$5:$B$14,F6)</f>
        <v>11022</v>
      </c>
    </row>
    <row r="7" spans="1:9" ht="16.5" x14ac:dyDescent="0.3">
      <c r="A7" s="129" t="s">
        <v>165</v>
      </c>
      <c r="B7" s="17">
        <v>15033</v>
      </c>
      <c r="F7">
        <v>3</v>
      </c>
      <c r="G7" s="56">
        <f t="shared" si="0"/>
        <v>18700.5</v>
      </c>
      <c r="H7" s="17"/>
      <c r="I7" s="56">
        <f t="shared" si="1"/>
        <v>11649</v>
      </c>
    </row>
    <row r="8" spans="1:9" ht="16.5" x14ac:dyDescent="0.3">
      <c r="A8" s="129" t="s">
        <v>54</v>
      </c>
      <c r="B8" s="17">
        <v>18700.5</v>
      </c>
      <c r="F8">
        <v>4</v>
      </c>
      <c r="G8" s="56">
        <f t="shared" si="0"/>
        <v>17990</v>
      </c>
      <c r="H8" s="17"/>
      <c r="I8" s="56">
        <f t="shared" si="1"/>
        <v>14432</v>
      </c>
    </row>
    <row r="9" spans="1:9" ht="16.5" x14ac:dyDescent="0.3">
      <c r="A9" s="129" t="s">
        <v>174</v>
      </c>
      <c r="B9" s="17">
        <v>14432</v>
      </c>
      <c r="F9">
        <v>5</v>
      </c>
      <c r="G9" s="56">
        <f t="shared" si="0"/>
        <v>17760</v>
      </c>
      <c r="H9" s="17"/>
      <c r="I9" s="56">
        <f t="shared" si="1"/>
        <v>15033</v>
      </c>
    </row>
    <row r="10" spans="1:9" ht="16.5" x14ac:dyDescent="0.3">
      <c r="A10" s="129" t="s">
        <v>175</v>
      </c>
      <c r="B10" s="17">
        <v>17990</v>
      </c>
    </row>
    <row r="11" spans="1:9" ht="16.5" x14ac:dyDescent="0.3">
      <c r="A11" s="129" t="s">
        <v>176</v>
      </c>
      <c r="B11" s="17">
        <v>11022</v>
      </c>
    </row>
    <row r="12" spans="1:9" ht="16.5" x14ac:dyDescent="0.3">
      <c r="A12" s="129" t="s">
        <v>182</v>
      </c>
      <c r="B12" s="17">
        <v>17760</v>
      </c>
    </row>
    <row r="13" spans="1:9" ht="16.5" x14ac:dyDescent="0.3">
      <c r="A13" s="129" t="s">
        <v>183</v>
      </c>
      <c r="B13" s="17">
        <v>30399.599999999999</v>
      </c>
    </row>
    <row r="14" spans="1:9" ht="16.5" x14ac:dyDescent="0.3">
      <c r="A14" s="129" t="s">
        <v>184</v>
      </c>
      <c r="B14" s="17">
        <v>20400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3B8DD"/>
  </sheetPr>
  <dimension ref="A1:L29"/>
  <sheetViews>
    <sheetView topLeftCell="A16" workbookViewId="0">
      <selection activeCell="F5" sqref="F5:F9"/>
    </sheetView>
  </sheetViews>
  <sheetFormatPr defaultRowHeight="15" x14ac:dyDescent="0.25"/>
  <cols>
    <col min="1" max="1" width="10.7109375" customWidth="1"/>
    <col min="2" max="2" width="14.85546875" customWidth="1"/>
    <col min="3" max="3" width="18.5703125" customWidth="1"/>
    <col min="7" max="7" width="10.5703125" customWidth="1"/>
    <col min="8" max="8" width="12.42578125" customWidth="1"/>
    <col min="10" max="10" width="10" bestFit="1" customWidth="1"/>
    <col min="11" max="11" width="8.5703125" bestFit="1" customWidth="1"/>
    <col min="12" max="12" width="10" bestFit="1" customWidth="1"/>
  </cols>
  <sheetData>
    <row r="1" spans="1:12" ht="17.25" x14ac:dyDescent="0.3">
      <c r="A1" s="7" t="s">
        <v>31</v>
      </c>
      <c r="B1" s="5"/>
      <c r="C1" s="5"/>
      <c r="D1" s="5"/>
      <c r="E1" s="5"/>
      <c r="F1" s="5"/>
      <c r="G1" s="5"/>
      <c r="H1" s="5"/>
      <c r="I1" s="5"/>
      <c r="J1" s="5"/>
    </row>
    <row r="3" spans="1:12" x14ac:dyDescent="0.25">
      <c r="H3" s="85"/>
      <c r="I3" s="86"/>
      <c r="J3" s="86"/>
      <c r="K3" s="85"/>
      <c r="L3" s="85"/>
    </row>
    <row r="4" spans="1:12" x14ac:dyDescent="0.25">
      <c r="A4" s="14" t="s">
        <v>112</v>
      </c>
      <c r="B4" s="13" t="s">
        <v>2</v>
      </c>
      <c r="C4" s="84"/>
      <c r="F4" s="29" t="s">
        <v>29</v>
      </c>
      <c r="H4" s="29" t="s">
        <v>116</v>
      </c>
      <c r="I4" s="29" t="s">
        <v>117</v>
      </c>
      <c r="J4" s="86"/>
      <c r="K4" s="85"/>
      <c r="L4" s="85"/>
    </row>
    <row r="5" spans="1:12" ht="16.5" x14ac:dyDescent="0.3">
      <c r="A5" s="129" t="s">
        <v>163</v>
      </c>
      <c r="B5" s="17">
        <v>11649</v>
      </c>
      <c r="C5" s="69"/>
      <c r="F5" s="56">
        <f>LARGE($B$5:$B$14,ROWS($B$5:B5))</f>
        <v>30399.599999999999</v>
      </c>
      <c r="H5">
        <f>ROW(K2)</f>
        <v>2</v>
      </c>
      <c r="I5" s="87">
        <f>ROWS(K1:K3)</f>
        <v>3</v>
      </c>
      <c r="J5" s="85"/>
      <c r="K5" s="85"/>
      <c r="L5" s="85"/>
    </row>
    <row r="6" spans="1:12" ht="16.5" x14ac:dyDescent="0.3">
      <c r="A6" s="129" t="s">
        <v>164</v>
      </c>
      <c r="B6" s="17">
        <v>7718</v>
      </c>
      <c r="C6" s="69"/>
      <c r="F6" s="56">
        <f>LARGE($B$5:$B$14,ROWS($B$5:B6))</f>
        <v>20650</v>
      </c>
      <c r="H6" s="88"/>
      <c r="I6" s="87"/>
      <c r="J6" s="85"/>
      <c r="K6" s="85"/>
      <c r="L6" s="85"/>
    </row>
    <row r="7" spans="1:12" ht="16.5" x14ac:dyDescent="0.3">
      <c r="A7" s="129" t="s">
        <v>165</v>
      </c>
      <c r="B7" s="17">
        <v>15033</v>
      </c>
      <c r="C7" s="69"/>
      <c r="F7" s="56">
        <f>LARGE($B$5:$B$14,ROWS($B$5:B7))</f>
        <v>20400</v>
      </c>
      <c r="H7" s="88"/>
      <c r="I7" s="87"/>
      <c r="J7" s="85"/>
      <c r="K7" s="85"/>
      <c r="L7" s="85"/>
    </row>
    <row r="8" spans="1:12" ht="16.5" x14ac:dyDescent="0.3">
      <c r="A8" s="129" t="s">
        <v>54</v>
      </c>
      <c r="B8" s="17">
        <v>20400</v>
      </c>
      <c r="C8" s="69"/>
      <c r="F8" s="56">
        <f>LARGE($B$5:$B$14,ROWS($B$5:B8))</f>
        <v>17990</v>
      </c>
      <c r="H8" s="88"/>
      <c r="I8" s="87"/>
      <c r="J8" s="85"/>
      <c r="K8" s="85"/>
      <c r="L8" s="85"/>
    </row>
    <row r="9" spans="1:12" ht="16.5" x14ac:dyDescent="0.3">
      <c r="A9" s="129" t="s">
        <v>174</v>
      </c>
      <c r="B9" s="17">
        <v>14432</v>
      </c>
      <c r="C9" s="69"/>
      <c r="F9" s="56">
        <f>LARGE($B$5:$B$14,ROWS($B$5:B9))</f>
        <v>17760</v>
      </c>
      <c r="H9" s="88"/>
      <c r="I9" s="87"/>
      <c r="J9" s="85"/>
      <c r="K9" s="85"/>
      <c r="L9" s="85"/>
    </row>
    <row r="10" spans="1:12" ht="16.5" x14ac:dyDescent="0.3">
      <c r="A10" s="129" t="s">
        <v>175</v>
      </c>
      <c r="B10" s="17">
        <v>17990</v>
      </c>
      <c r="C10" s="69"/>
      <c r="H10" s="88"/>
      <c r="I10" s="85"/>
      <c r="J10" s="85"/>
      <c r="K10" s="85"/>
      <c r="L10" s="85"/>
    </row>
    <row r="11" spans="1:12" ht="16.5" x14ac:dyDescent="0.3">
      <c r="A11" s="129" t="s">
        <v>176</v>
      </c>
      <c r="B11" s="17">
        <v>11022</v>
      </c>
      <c r="C11" s="69"/>
      <c r="H11" s="88"/>
      <c r="I11" s="85"/>
      <c r="J11" s="85"/>
      <c r="K11" s="85"/>
      <c r="L11" s="85"/>
    </row>
    <row r="12" spans="1:12" ht="16.5" x14ac:dyDescent="0.3">
      <c r="A12" s="129" t="s">
        <v>182</v>
      </c>
      <c r="B12" s="17">
        <v>17760</v>
      </c>
      <c r="C12" s="69"/>
    </row>
    <row r="13" spans="1:12" ht="16.5" x14ac:dyDescent="0.3">
      <c r="A13" s="129" t="s">
        <v>183</v>
      </c>
      <c r="B13" s="17">
        <v>30399.599999999999</v>
      </c>
      <c r="C13" s="69"/>
    </row>
    <row r="14" spans="1:12" ht="16.5" x14ac:dyDescent="0.3">
      <c r="A14" s="129" t="s">
        <v>184</v>
      </c>
      <c r="B14" s="17">
        <v>20650</v>
      </c>
      <c r="C14" s="69"/>
    </row>
    <row r="17" spans="1:11" ht="17.25" x14ac:dyDescent="0.3">
      <c r="A17" s="7" t="s">
        <v>32</v>
      </c>
      <c r="B17" s="5"/>
      <c r="C17" s="5"/>
      <c r="D17" s="5"/>
      <c r="E17" s="5"/>
      <c r="F17" s="5"/>
      <c r="G17" s="5"/>
      <c r="H17" s="5"/>
      <c r="I17" s="5"/>
      <c r="J17" s="5"/>
    </row>
    <row r="21" spans="1:11" ht="16.5" x14ac:dyDescent="0.3">
      <c r="A21" s="14" t="s">
        <v>112</v>
      </c>
      <c r="B21" s="129" t="s">
        <v>163</v>
      </c>
      <c r="C21" s="129" t="s">
        <v>164</v>
      </c>
      <c r="D21" s="129" t="s">
        <v>165</v>
      </c>
      <c r="E21" s="129" t="s">
        <v>54</v>
      </c>
      <c r="F21" s="129" t="s">
        <v>174</v>
      </c>
      <c r="G21" s="129" t="s">
        <v>175</v>
      </c>
      <c r="H21" s="129" t="s">
        <v>176</v>
      </c>
      <c r="I21" s="129" t="s">
        <v>182</v>
      </c>
      <c r="J21" s="129" t="s">
        <v>183</v>
      </c>
      <c r="K21" s="129" t="s">
        <v>184</v>
      </c>
    </row>
    <row r="22" spans="1:11" x14ac:dyDescent="0.25">
      <c r="A22" s="13" t="s">
        <v>2</v>
      </c>
      <c r="B22" s="17">
        <v>11649</v>
      </c>
      <c r="C22" s="17">
        <v>7718</v>
      </c>
      <c r="D22" s="17">
        <v>15033</v>
      </c>
      <c r="E22" s="17">
        <v>18700.5</v>
      </c>
      <c r="F22" s="17">
        <v>14432</v>
      </c>
      <c r="G22" s="17">
        <v>17990</v>
      </c>
      <c r="H22" s="17">
        <v>11022</v>
      </c>
      <c r="I22" s="17">
        <v>17760</v>
      </c>
      <c r="J22" s="17">
        <v>30399.599999999999</v>
      </c>
      <c r="K22" s="17">
        <v>20400</v>
      </c>
    </row>
    <row r="25" spans="1:11" x14ac:dyDescent="0.25">
      <c r="C25" s="29" t="s">
        <v>29</v>
      </c>
      <c r="D25" s="56"/>
      <c r="E25" s="56"/>
      <c r="F25" s="56"/>
      <c r="G25" s="56"/>
      <c r="H25" s="56"/>
    </row>
    <row r="28" spans="1:11" x14ac:dyDescent="0.25">
      <c r="B28" s="29" t="s">
        <v>118</v>
      </c>
    </row>
    <row r="29" spans="1:11" x14ac:dyDescent="0.25">
      <c r="B29" s="29" t="s">
        <v>119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3B8DD"/>
  </sheetPr>
  <dimension ref="A1:J44"/>
  <sheetViews>
    <sheetView topLeftCell="A25" workbookViewId="0">
      <selection activeCell="I32" sqref="I32"/>
    </sheetView>
  </sheetViews>
  <sheetFormatPr defaultRowHeight="15" x14ac:dyDescent="0.25"/>
  <cols>
    <col min="1" max="1" width="11.85546875" customWidth="1"/>
    <col min="3" max="3" width="11.28515625" customWidth="1"/>
    <col min="4" max="4" width="12" customWidth="1"/>
    <col min="7" max="7" width="16.140625" customWidth="1"/>
    <col min="8" max="8" width="10.5703125" bestFit="1" customWidth="1"/>
  </cols>
  <sheetData>
    <row r="1" spans="1:8" ht="17.25" x14ac:dyDescent="0.3">
      <c r="A1" s="7" t="s">
        <v>33</v>
      </c>
      <c r="B1" s="5"/>
      <c r="C1" s="5"/>
      <c r="D1" s="5"/>
      <c r="E1" s="5"/>
      <c r="F1" s="5"/>
      <c r="G1" s="5"/>
      <c r="H1" s="5"/>
    </row>
    <row r="3" spans="1:8" ht="17.25" x14ac:dyDescent="0.3">
      <c r="A3" s="8" t="s">
        <v>34</v>
      </c>
      <c r="B3" s="7"/>
      <c r="C3" s="7"/>
      <c r="D3" s="7"/>
      <c r="E3" s="7"/>
      <c r="F3" s="7"/>
      <c r="G3" s="7"/>
      <c r="H3" s="7"/>
    </row>
    <row r="4" spans="1:8" ht="15.75" thickBot="1" x14ac:dyDescent="0.3"/>
    <row r="5" spans="1:8" ht="15.75" thickBot="1" x14ac:dyDescent="0.3">
      <c r="A5" s="14" t="s">
        <v>112</v>
      </c>
      <c r="B5" s="13" t="s">
        <v>2</v>
      </c>
      <c r="D5" t="s">
        <v>86</v>
      </c>
      <c r="E5" s="28">
        <v>2</v>
      </c>
      <c r="G5" s="29" t="str">
        <f>CHOOSE(E5,"Top5","Lowest5")</f>
        <v>Lowest5</v>
      </c>
    </row>
    <row r="6" spans="1:8" ht="16.5" x14ac:dyDescent="0.3">
      <c r="A6" s="129" t="s">
        <v>163</v>
      </c>
      <c r="B6" s="17">
        <v>11649</v>
      </c>
      <c r="D6" t="s">
        <v>87</v>
      </c>
      <c r="F6">
        <v>1</v>
      </c>
      <c r="G6" s="56">
        <f>CHOOSE($E$5,LARGE($B$6:$B$15,F6),SMALL(B6:B15,F6))</f>
        <v>7718</v>
      </c>
    </row>
    <row r="7" spans="1:8" ht="16.5" x14ac:dyDescent="0.3">
      <c r="A7" s="129" t="s">
        <v>164</v>
      </c>
      <c r="B7" s="17">
        <v>7718</v>
      </c>
      <c r="F7">
        <v>2</v>
      </c>
      <c r="G7" s="56">
        <f t="shared" ref="G7:G10" si="0">CHOOSE($E$5,LARGE($B$6:$B$15,F7),SMALL(B7:B16,F7))</f>
        <v>11022</v>
      </c>
    </row>
    <row r="8" spans="1:8" ht="16.5" x14ac:dyDescent="0.3">
      <c r="A8" s="129" t="s">
        <v>165</v>
      </c>
      <c r="B8" s="17">
        <v>15033</v>
      </c>
      <c r="F8">
        <v>3</v>
      </c>
      <c r="G8" s="56">
        <f t="shared" si="0"/>
        <v>15033</v>
      </c>
    </row>
    <row r="9" spans="1:8" ht="16.5" x14ac:dyDescent="0.3">
      <c r="A9" s="129" t="s">
        <v>54</v>
      </c>
      <c r="B9" s="17">
        <v>18700.5</v>
      </c>
      <c r="F9">
        <v>4</v>
      </c>
      <c r="G9" s="56">
        <f t="shared" si="0"/>
        <v>17990</v>
      </c>
    </row>
    <row r="10" spans="1:8" ht="16.5" x14ac:dyDescent="0.3">
      <c r="A10" s="129" t="s">
        <v>174</v>
      </c>
      <c r="B10" s="17">
        <v>14432</v>
      </c>
      <c r="F10">
        <v>5</v>
      </c>
      <c r="G10" s="56">
        <f t="shared" si="0"/>
        <v>20400</v>
      </c>
    </row>
    <row r="11" spans="1:8" ht="16.5" x14ac:dyDescent="0.3">
      <c r="A11" s="129" t="s">
        <v>175</v>
      </c>
      <c r="B11" s="17">
        <v>17990</v>
      </c>
    </row>
    <row r="12" spans="1:8" ht="16.5" x14ac:dyDescent="0.3">
      <c r="A12" s="129" t="s">
        <v>176</v>
      </c>
      <c r="B12" s="17">
        <v>11022</v>
      </c>
    </row>
    <row r="13" spans="1:8" ht="16.5" x14ac:dyDescent="0.3">
      <c r="A13" s="129" t="s">
        <v>182</v>
      </c>
      <c r="B13" s="17">
        <v>17760</v>
      </c>
    </row>
    <row r="14" spans="1:8" ht="16.5" x14ac:dyDescent="0.3">
      <c r="A14" s="129" t="s">
        <v>183</v>
      </c>
      <c r="B14" s="17">
        <v>30399.599999999999</v>
      </c>
    </row>
    <row r="15" spans="1:8" ht="16.5" x14ac:dyDescent="0.3">
      <c r="A15" s="129" t="s">
        <v>184</v>
      </c>
      <c r="B15" s="17">
        <v>20400</v>
      </c>
    </row>
    <row r="18" spans="1:10" ht="17.25" x14ac:dyDescent="0.3">
      <c r="A18" s="8" t="s">
        <v>36</v>
      </c>
      <c r="B18" s="7"/>
      <c r="C18" s="7"/>
      <c r="D18" s="7"/>
      <c r="E18" s="7"/>
      <c r="F18" s="7"/>
      <c r="G18" s="7"/>
      <c r="H18" s="7"/>
    </row>
    <row r="20" spans="1:10" x14ac:dyDescent="0.25">
      <c r="A20" s="31" t="s">
        <v>37</v>
      </c>
      <c r="B20" s="32"/>
      <c r="C20" s="33" t="s">
        <v>38</v>
      </c>
      <c r="D20" s="34"/>
      <c r="F20" s="9" t="s">
        <v>88</v>
      </c>
    </row>
    <row r="21" spans="1:10" ht="17.25" thickBot="1" x14ac:dyDescent="0.35">
      <c r="A21" s="129" t="s">
        <v>174</v>
      </c>
      <c r="B21" s="30">
        <v>11649</v>
      </c>
      <c r="C21" s="129" t="s">
        <v>163</v>
      </c>
      <c r="D21" s="17">
        <v>14432</v>
      </c>
      <c r="F21" t="s">
        <v>39</v>
      </c>
      <c r="G21">
        <v>1</v>
      </c>
    </row>
    <row r="22" spans="1:10" ht="17.25" thickBot="1" x14ac:dyDescent="0.35">
      <c r="A22" s="129" t="s">
        <v>175</v>
      </c>
      <c r="B22" s="30">
        <v>7718</v>
      </c>
      <c r="C22" s="129" t="s">
        <v>164</v>
      </c>
      <c r="D22" s="17">
        <v>17990</v>
      </c>
      <c r="F22" s="28">
        <v>2</v>
      </c>
      <c r="G22" s="56">
        <f>CHOOSE(G21,SUM(B21:B24),SUM(D21:D23))</f>
        <v>53100.5</v>
      </c>
      <c r="H22" s="127">
        <f>SUM(CHOOSE(G21,B21:B24,D21:D23))</f>
        <v>53100.5</v>
      </c>
    </row>
    <row r="23" spans="1:10" ht="16.5" x14ac:dyDescent="0.3">
      <c r="A23" s="129" t="s">
        <v>176</v>
      </c>
      <c r="B23" s="30">
        <v>15033</v>
      </c>
      <c r="C23" s="129" t="s">
        <v>165</v>
      </c>
      <c r="D23" s="17">
        <v>11022</v>
      </c>
    </row>
    <row r="24" spans="1:10" ht="16.5" x14ac:dyDescent="0.3">
      <c r="A24" s="129" t="s">
        <v>177</v>
      </c>
      <c r="B24" s="30">
        <v>18700.5</v>
      </c>
      <c r="J24">
        <v>3</v>
      </c>
    </row>
    <row r="27" spans="1:10" ht="17.25" x14ac:dyDescent="0.3">
      <c r="A27" s="8" t="s">
        <v>35</v>
      </c>
      <c r="B27" s="7"/>
      <c r="C27" s="7"/>
      <c r="D27" s="7"/>
      <c r="E27" s="7"/>
      <c r="F27" s="7"/>
      <c r="G27" s="7"/>
      <c r="H27" s="7"/>
    </row>
    <row r="29" spans="1:10" x14ac:dyDescent="0.25">
      <c r="A29" s="22" t="s">
        <v>6</v>
      </c>
      <c r="B29" s="23" t="s">
        <v>7</v>
      </c>
      <c r="C29" s="24" t="s">
        <v>8</v>
      </c>
      <c r="F29" s="25" t="s">
        <v>9</v>
      </c>
      <c r="G29" s="27">
        <v>3</v>
      </c>
    </row>
    <row r="30" spans="1:10" ht="16.5" x14ac:dyDescent="0.3">
      <c r="A30" s="129" t="s">
        <v>174</v>
      </c>
      <c r="B30" s="129" t="s">
        <v>163</v>
      </c>
      <c r="C30" s="129" t="s">
        <v>182</v>
      </c>
      <c r="G30" s="16" t="str">
        <f>CHOOSE($G$29,A30:A44,B30:B44,C30:C44)</f>
        <v>Pen</v>
      </c>
    </row>
    <row r="31" spans="1:10" ht="16.5" x14ac:dyDescent="0.3">
      <c r="A31" s="129" t="s">
        <v>175</v>
      </c>
      <c r="B31" s="129" t="s">
        <v>164</v>
      </c>
      <c r="C31" s="129" t="s">
        <v>183</v>
      </c>
      <c r="G31" s="16" t="str">
        <f t="shared" ref="G31:G44" si="1">CHOOSE($G$29,A31:A45,B31:B45,C31:C45)</f>
        <v>Pencil</v>
      </c>
    </row>
    <row r="32" spans="1:10" ht="16.5" x14ac:dyDescent="0.3">
      <c r="A32" s="129" t="s">
        <v>176</v>
      </c>
      <c r="B32" s="129" t="s">
        <v>165</v>
      </c>
      <c r="C32" s="129" t="s">
        <v>184</v>
      </c>
      <c r="G32" s="16" t="str">
        <f t="shared" si="1"/>
        <v>Paper</v>
      </c>
    </row>
    <row r="33" spans="1:7" ht="16.5" x14ac:dyDescent="0.3">
      <c r="A33" s="129" t="s">
        <v>177</v>
      </c>
      <c r="B33" s="129" t="s">
        <v>54</v>
      </c>
      <c r="C33" s="129" t="s">
        <v>185</v>
      </c>
      <c r="G33" s="16" t="str">
        <f t="shared" si="1"/>
        <v>Notes</v>
      </c>
    </row>
    <row r="34" spans="1:7" ht="16.5" x14ac:dyDescent="0.3">
      <c r="A34" s="129" t="s">
        <v>178</v>
      </c>
      <c r="B34" s="129" t="s">
        <v>166</v>
      </c>
      <c r="C34" s="129" t="s">
        <v>186</v>
      </c>
      <c r="G34" s="16" t="str">
        <f t="shared" si="1"/>
        <v>StickyNotes</v>
      </c>
    </row>
    <row r="35" spans="1:7" ht="16.5" x14ac:dyDescent="0.3">
      <c r="A35" s="129" t="s">
        <v>179</v>
      </c>
      <c r="B35" s="129" t="s">
        <v>167</v>
      </c>
      <c r="C35" s="129" t="s">
        <v>187</v>
      </c>
      <c r="G35" s="16" t="str">
        <f t="shared" si="1"/>
        <v>PenHolder</v>
      </c>
    </row>
    <row r="36" spans="1:7" ht="16.5" x14ac:dyDescent="0.3">
      <c r="A36" s="129" t="s">
        <v>180</v>
      </c>
      <c r="B36" s="129" t="s">
        <v>168</v>
      </c>
      <c r="C36" s="129" t="s">
        <v>188</v>
      </c>
      <c r="G36" s="16" t="str">
        <f t="shared" si="1"/>
        <v>Sheets</v>
      </c>
    </row>
    <row r="37" spans="1:7" ht="16.5" x14ac:dyDescent="0.3">
      <c r="A37" s="129" t="s">
        <v>181</v>
      </c>
      <c r="B37" s="129" t="s">
        <v>169</v>
      </c>
      <c r="C37" s="3"/>
      <c r="G37" s="16">
        <f t="shared" si="1"/>
        <v>0</v>
      </c>
    </row>
    <row r="38" spans="1:7" ht="16.5" x14ac:dyDescent="0.3">
      <c r="A38" s="1"/>
      <c r="B38" s="129" t="s">
        <v>170</v>
      </c>
      <c r="C38" s="3"/>
      <c r="G38" s="16">
        <f t="shared" si="1"/>
        <v>0</v>
      </c>
    </row>
    <row r="39" spans="1:7" ht="16.5" x14ac:dyDescent="0.3">
      <c r="A39" s="1"/>
      <c r="B39" s="129" t="s">
        <v>171</v>
      </c>
      <c r="C39" s="3"/>
      <c r="G39" s="16">
        <f t="shared" si="1"/>
        <v>0</v>
      </c>
    </row>
    <row r="40" spans="1:7" ht="16.5" x14ac:dyDescent="0.3">
      <c r="A40" s="1"/>
      <c r="B40" s="129" t="s">
        <v>172</v>
      </c>
      <c r="C40" s="3"/>
      <c r="G40" s="16">
        <f t="shared" si="1"/>
        <v>0</v>
      </c>
    </row>
    <row r="41" spans="1:7" ht="16.5" x14ac:dyDescent="0.3">
      <c r="A41" s="1"/>
      <c r="B41" s="129" t="s">
        <v>173</v>
      </c>
      <c r="C41" s="3"/>
      <c r="G41" s="16">
        <f t="shared" si="1"/>
        <v>0</v>
      </c>
    </row>
    <row r="42" spans="1:7" x14ac:dyDescent="0.25">
      <c r="A42" s="1"/>
      <c r="B42" s="128" t="s">
        <v>0</v>
      </c>
      <c r="C42" s="3"/>
      <c r="G42" s="16">
        <f t="shared" si="1"/>
        <v>0</v>
      </c>
    </row>
    <row r="43" spans="1:7" x14ac:dyDescent="0.25">
      <c r="A43" s="1"/>
      <c r="B43" s="128" t="s">
        <v>0</v>
      </c>
      <c r="C43" s="3"/>
      <c r="G43" s="16">
        <f t="shared" si="1"/>
        <v>0</v>
      </c>
    </row>
    <row r="44" spans="1:7" x14ac:dyDescent="0.25">
      <c r="A44" s="4"/>
      <c r="B44" s="5" t="s">
        <v>0</v>
      </c>
      <c r="C44" s="6" t="s">
        <v>0</v>
      </c>
      <c r="G44" s="16" t="str">
        <f t="shared" si="1"/>
        <v/>
      </c>
    </row>
  </sheetData>
  <dataValidations count="1">
    <dataValidation type="list" allowBlank="1" showInputMessage="1" showErrorMessage="1" sqref="G29">
      <formula1>"1,2,3"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3B8DD"/>
  </sheetPr>
  <dimension ref="A1:K19"/>
  <sheetViews>
    <sheetView workbookViewId="0">
      <selection activeCell="G8" sqref="G8"/>
    </sheetView>
  </sheetViews>
  <sheetFormatPr defaultRowHeight="15" x14ac:dyDescent="0.25"/>
  <cols>
    <col min="1" max="1" width="10.7109375" customWidth="1"/>
    <col min="2" max="2" width="10.85546875" customWidth="1"/>
    <col min="3" max="3" width="9.7109375" customWidth="1"/>
    <col min="5" max="5" width="3.5703125" customWidth="1"/>
    <col min="6" max="6" width="13.140625" customWidth="1"/>
    <col min="7" max="7" width="15.5703125" customWidth="1"/>
    <col min="8" max="8" width="14.140625" customWidth="1"/>
    <col min="9" max="9" width="14.28515625" customWidth="1"/>
  </cols>
  <sheetData>
    <row r="1" spans="1:11" ht="17.25" x14ac:dyDescent="0.3">
      <c r="A1" s="7" t="s">
        <v>22</v>
      </c>
      <c r="B1" s="5"/>
      <c r="C1" s="5"/>
      <c r="D1" s="5"/>
      <c r="E1" s="2"/>
    </row>
    <row r="2" spans="1:11" ht="17.25" x14ac:dyDescent="0.3">
      <c r="A2" s="19"/>
      <c r="B2" s="2"/>
      <c r="C2" s="2"/>
      <c r="D2" s="2"/>
      <c r="E2" s="2"/>
      <c r="I2" s="39" t="s">
        <v>48</v>
      </c>
    </row>
    <row r="3" spans="1:11" x14ac:dyDescent="0.25">
      <c r="I3" s="107"/>
      <c r="J3" s="108"/>
      <c r="K3" s="84"/>
    </row>
    <row r="4" spans="1:11" x14ac:dyDescent="0.25">
      <c r="A4" s="12" t="s">
        <v>46</v>
      </c>
      <c r="B4" s="12" t="s">
        <v>109</v>
      </c>
      <c r="C4" s="12" t="s">
        <v>2</v>
      </c>
      <c r="F4" s="124" t="s">
        <v>190</v>
      </c>
      <c r="G4" t="s">
        <v>192</v>
      </c>
      <c r="I4" s="84" t="s">
        <v>193</v>
      </c>
      <c r="J4" s="109">
        <f>IFERROR(GETPIVOTDATA("Revenue",$F$4,"Month",I4)," ")</f>
        <v>40367</v>
      </c>
      <c r="K4" s="84"/>
    </row>
    <row r="5" spans="1:11" x14ac:dyDescent="0.25">
      <c r="A5" s="2" t="s">
        <v>41</v>
      </c>
      <c r="B5" s="2" t="s">
        <v>157</v>
      </c>
      <c r="C5" s="17">
        <v>11649</v>
      </c>
      <c r="F5" s="125" t="s">
        <v>41</v>
      </c>
      <c r="G5" s="126">
        <v>40367</v>
      </c>
      <c r="I5" s="84" t="s">
        <v>194</v>
      </c>
      <c r="J5" s="109">
        <f t="shared" ref="J5:J15" si="0">IFERROR(GETPIVOTDATA("Revenue",$F$4,"Month",I5)," ")</f>
        <v>15033</v>
      </c>
      <c r="K5" s="84"/>
    </row>
    <row r="6" spans="1:11" x14ac:dyDescent="0.25">
      <c r="A6" s="2" t="s">
        <v>41</v>
      </c>
      <c r="B6" s="2" t="s">
        <v>157</v>
      </c>
      <c r="C6" s="17">
        <v>7718</v>
      </c>
      <c r="F6" s="125" t="s">
        <v>42</v>
      </c>
      <c r="G6" s="126">
        <v>15033</v>
      </c>
      <c r="I6" s="84" t="s">
        <v>195</v>
      </c>
      <c r="J6" s="109">
        <f t="shared" si="0"/>
        <v>46322</v>
      </c>
      <c r="K6" s="84"/>
    </row>
    <row r="7" spans="1:11" x14ac:dyDescent="0.25">
      <c r="A7" s="2" t="s">
        <v>42</v>
      </c>
      <c r="B7" s="2" t="s">
        <v>157</v>
      </c>
      <c r="C7" s="17">
        <v>15033</v>
      </c>
      <c r="F7" s="125" t="s">
        <v>43</v>
      </c>
      <c r="G7" s="126">
        <v>46322</v>
      </c>
      <c r="I7" s="84" t="s">
        <v>196</v>
      </c>
      <c r="J7" s="109">
        <f t="shared" si="0"/>
        <v>59181.599999999999</v>
      </c>
      <c r="K7" s="84"/>
    </row>
    <row r="8" spans="1:11" x14ac:dyDescent="0.25">
      <c r="A8" s="2" t="s">
        <v>43</v>
      </c>
      <c r="B8" s="2" t="s">
        <v>157</v>
      </c>
      <c r="C8" s="17">
        <v>1800</v>
      </c>
      <c r="F8" s="125" t="s">
        <v>44</v>
      </c>
      <c r="G8" s="126">
        <v>59181.599999999999</v>
      </c>
      <c r="I8" s="84" t="s">
        <v>197</v>
      </c>
      <c r="J8" s="109">
        <f t="shared" si="0"/>
        <v>20400</v>
      </c>
      <c r="K8" s="84"/>
    </row>
    <row r="9" spans="1:11" x14ac:dyDescent="0.25">
      <c r="A9" t="s">
        <v>41</v>
      </c>
      <c r="B9" s="2" t="s">
        <v>161</v>
      </c>
      <c r="C9" s="17">
        <v>10000</v>
      </c>
      <c r="F9" s="125" t="s">
        <v>45</v>
      </c>
      <c r="G9" s="126">
        <v>20400</v>
      </c>
      <c r="I9" s="84" t="s">
        <v>198</v>
      </c>
      <c r="J9" s="109">
        <f t="shared" si="0"/>
        <v>12000</v>
      </c>
      <c r="K9" s="84"/>
    </row>
    <row r="10" spans="1:11" x14ac:dyDescent="0.25">
      <c r="A10" s="2" t="s">
        <v>43</v>
      </c>
      <c r="B10" s="2" t="s">
        <v>161</v>
      </c>
      <c r="C10" s="17">
        <v>14432</v>
      </c>
      <c r="F10" s="125" t="s">
        <v>47</v>
      </c>
      <c r="G10" s="126">
        <v>20400</v>
      </c>
      <c r="I10" s="84" t="s">
        <v>199</v>
      </c>
      <c r="J10" s="109" t="str">
        <f t="shared" si="0"/>
        <v xml:space="preserve"> </v>
      </c>
      <c r="K10" s="84"/>
    </row>
    <row r="11" spans="1:11" x14ac:dyDescent="0.25">
      <c r="A11" s="2" t="s">
        <v>43</v>
      </c>
      <c r="B11" s="2" t="s">
        <v>161</v>
      </c>
      <c r="C11" s="17">
        <v>17990</v>
      </c>
      <c r="F11" s="125" t="s">
        <v>198</v>
      </c>
      <c r="G11" s="126">
        <v>12000</v>
      </c>
      <c r="I11" s="84" t="s">
        <v>200</v>
      </c>
      <c r="J11" s="109" t="str">
        <f t="shared" si="0"/>
        <v xml:space="preserve"> </v>
      </c>
      <c r="K11" s="84"/>
    </row>
    <row r="12" spans="1:11" x14ac:dyDescent="0.25">
      <c r="A12" s="2" t="s">
        <v>44</v>
      </c>
      <c r="B12" s="2" t="s">
        <v>161</v>
      </c>
      <c r="C12" s="17">
        <v>11022</v>
      </c>
      <c r="F12" s="125" t="s">
        <v>191</v>
      </c>
      <c r="G12" s="126">
        <v>213703.6</v>
      </c>
      <c r="I12" s="84" t="s">
        <v>201</v>
      </c>
      <c r="J12" s="109" t="str">
        <f t="shared" si="0"/>
        <v xml:space="preserve"> </v>
      </c>
      <c r="K12" s="84"/>
    </row>
    <row r="13" spans="1:11" x14ac:dyDescent="0.25">
      <c r="A13" t="s">
        <v>41</v>
      </c>
      <c r="B13" s="2" t="s">
        <v>154</v>
      </c>
      <c r="C13" s="17">
        <v>11000</v>
      </c>
      <c r="I13" s="84" t="s">
        <v>202</v>
      </c>
      <c r="J13" s="109" t="str">
        <f t="shared" si="0"/>
        <v xml:space="preserve"> </v>
      </c>
      <c r="K13" s="84"/>
    </row>
    <row r="14" spans="1:11" x14ac:dyDescent="0.25">
      <c r="A14" t="s">
        <v>198</v>
      </c>
      <c r="B14" s="2" t="s">
        <v>154</v>
      </c>
      <c r="C14" s="17">
        <v>12000</v>
      </c>
      <c r="I14" s="84" t="s">
        <v>203</v>
      </c>
      <c r="J14" s="109" t="str">
        <f t="shared" si="0"/>
        <v xml:space="preserve"> </v>
      </c>
      <c r="K14" s="84"/>
    </row>
    <row r="15" spans="1:11" x14ac:dyDescent="0.25">
      <c r="A15" t="s">
        <v>43</v>
      </c>
      <c r="B15" s="2" t="s">
        <v>154</v>
      </c>
      <c r="C15" s="17">
        <v>12100</v>
      </c>
      <c r="I15" s="84" t="s">
        <v>204</v>
      </c>
      <c r="J15" s="109">
        <f t="shared" si="0"/>
        <v>20400</v>
      </c>
      <c r="K15" s="84"/>
    </row>
    <row r="16" spans="1:11" x14ac:dyDescent="0.25">
      <c r="A16" s="2" t="s">
        <v>44</v>
      </c>
      <c r="B16" s="2" t="s">
        <v>154</v>
      </c>
      <c r="C16" s="17">
        <v>17760</v>
      </c>
    </row>
    <row r="17" spans="1:3" x14ac:dyDescent="0.25">
      <c r="A17" s="2" t="s">
        <v>44</v>
      </c>
      <c r="B17" s="2" t="s">
        <v>154</v>
      </c>
      <c r="C17" s="17">
        <v>30399.599999999999</v>
      </c>
    </row>
    <row r="18" spans="1:3" x14ac:dyDescent="0.25">
      <c r="A18" s="2" t="s">
        <v>45</v>
      </c>
      <c r="B18" s="2" t="s">
        <v>154</v>
      </c>
      <c r="C18" s="17">
        <v>20400</v>
      </c>
    </row>
    <row r="19" spans="1:3" x14ac:dyDescent="0.25">
      <c r="A19" t="s">
        <v>47</v>
      </c>
      <c r="B19" s="2" t="s">
        <v>154</v>
      </c>
      <c r="C19" s="17">
        <v>20400</v>
      </c>
    </row>
  </sheetData>
  <pageMargins left="0.7" right="0.7" top="0.75" bottom="0.75" header="0.3" footer="0.3"/>
  <pageSetup paperSize="9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3B8DD"/>
  </sheetPr>
  <dimension ref="A1:L27"/>
  <sheetViews>
    <sheetView topLeftCell="A4" zoomScale="110" zoomScaleNormal="110" workbookViewId="0">
      <selection activeCell="I13" sqref="I13"/>
    </sheetView>
  </sheetViews>
  <sheetFormatPr defaultRowHeight="15" x14ac:dyDescent="0.25"/>
  <cols>
    <col min="2" max="2" width="14.7109375" customWidth="1"/>
    <col min="3" max="3" width="12.7109375" customWidth="1"/>
    <col min="5" max="5" width="11.5703125" bestFit="1" customWidth="1"/>
    <col min="9" max="9" width="17.140625" customWidth="1"/>
    <col min="10" max="10" width="9.85546875" customWidth="1"/>
    <col min="11" max="11" width="23.140625" customWidth="1"/>
    <col min="12" max="12" width="18.42578125" bestFit="1" customWidth="1"/>
  </cols>
  <sheetData>
    <row r="1" spans="1:12" ht="17.25" x14ac:dyDescent="0.3">
      <c r="A1" s="7" t="s">
        <v>49</v>
      </c>
      <c r="B1" s="5"/>
      <c r="C1" s="5"/>
      <c r="D1" s="5"/>
      <c r="E1" s="45"/>
      <c r="F1" s="45"/>
      <c r="G1" s="45"/>
      <c r="H1" s="45"/>
    </row>
    <row r="3" spans="1:12" ht="17.25" x14ac:dyDescent="0.3">
      <c r="A3" s="8" t="s">
        <v>10</v>
      </c>
      <c r="B3" s="7"/>
      <c r="C3" s="7"/>
      <c r="D3" s="7"/>
      <c r="E3" s="7"/>
      <c r="F3" s="7"/>
      <c r="G3" s="7"/>
      <c r="H3" s="7"/>
    </row>
    <row r="6" spans="1:12" x14ac:dyDescent="0.25">
      <c r="A6" t="s">
        <v>120</v>
      </c>
      <c r="B6" s="36" t="str">
        <f ca="1">INDIRECT(A6)</f>
        <v>Hello there!</v>
      </c>
      <c r="F6" t="s">
        <v>205</v>
      </c>
      <c r="I6" t="s">
        <v>50</v>
      </c>
    </row>
    <row r="7" spans="1:12" x14ac:dyDescent="0.25">
      <c r="B7" s="36"/>
      <c r="D7" t="str">
        <f ca="1">INDIRECT("F6")</f>
        <v>Hello</v>
      </c>
    </row>
    <row r="10" spans="1:12" ht="17.25" x14ac:dyDescent="0.3">
      <c r="A10" s="8" t="s">
        <v>56</v>
      </c>
      <c r="B10" s="7"/>
      <c r="C10" s="7"/>
      <c r="D10" s="7"/>
      <c r="E10" s="7"/>
      <c r="F10" s="7"/>
      <c r="G10" s="7"/>
      <c r="H10" s="7"/>
    </row>
    <row r="12" spans="1:12" x14ac:dyDescent="0.25">
      <c r="B12" s="57" t="s">
        <v>88</v>
      </c>
      <c r="C12" s="58"/>
    </row>
    <row r="13" spans="1:12" x14ac:dyDescent="0.25">
      <c r="D13" s="59"/>
    </row>
    <row r="14" spans="1:12" x14ac:dyDescent="0.25">
      <c r="B14" s="41" t="s">
        <v>51</v>
      </c>
      <c r="C14" s="46">
        <v>2018</v>
      </c>
      <c r="D14" s="110"/>
      <c r="H14" s="42" t="s">
        <v>13</v>
      </c>
      <c r="I14" s="43" t="s">
        <v>54</v>
      </c>
      <c r="K14" s="41" t="s">
        <v>55</v>
      </c>
      <c r="L14" s="41" t="s">
        <v>113</v>
      </c>
    </row>
    <row r="15" spans="1:12" x14ac:dyDescent="0.25">
      <c r="B15" t="s">
        <v>154</v>
      </c>
      <c r="C15" s="44">
        <f ca="1">SUMIFS(INDIRECT($K$15),INDIRECT($L$15),InDSheet!B15)</f>
        <v>187117</v>
      </c>
      <c r="D15" s="111"/>
      <c r="E15" s="89"/>
      <c r="H15">
        <v>2018</v>
      </c>
      <c r="I15" t="s">
        <v>52</v>
      </c>
      <c r="K15" t="str">
        <f>VLOOKUP($C$14,$H$15:$I$16,2,FALSE)&amp;"[Revenue]"</f>
        <v>data_py[Revenue]</v>
      </c>
      <c r="L15" s="123" t="str">
        <f>VLOOKUP($C$14,$H$15:$I$16,2,FALSE)&amp;"[Line]"</f>
        <v>data_py[Line]</v>
      </c>
    </row>
    <row r="16" spans="1:12" x14ac:dyDescent="0.25">
      <c r="B16" t="s">
        <v>161</v>
      </c>
      <c r="C16" s="44">
        <f ca="1">SUMIFS(INDIRECT($K$15),INDIRECT($L$15),InDSheet!B16)</f>
        <v>159774</v>
      </c>
      <c r="D16" s="111"/>
      <c r="E16" s="89"/>
      <c r="H16">
        <v>2019</v>
      </c>
      <c r="I16" t="s">
        <v>53</v>
      </c>
    </row>
    <row r="17" spans="2:5" x14ac:dyDescent="0.25">
      <c r="B17" t="s">
        <v>157</v>
      </c>
      <c r="C17" s="44">
        <f ca="1">SUMIFS(INDIRECT($K$15),INDIRECT($L$15),InDSheet!B17)</f>
        <v>199894</v>
      </c>
      <c r="D17" s="111"/>
      <c r="E17" s="89"/>
    </row>
    <row r="21" spans="2:5" x14ac:dyDescent="0.25">
      <c r="B21" s="112"/>
      <c r="C21" s="113"/>
    </row>
    <row r="22" spans="2:5" x14ac:dyDescent="0.25">
      <c r="B22" s="112"/>
      <c r="C22" s="113"/>
    </row>
    <row r="23" spans="2:5" x14ac:dyDescent="0.25">
      <c r="B23" s="112"/>
      <c r="C23" s="114"/>
    </row>
    <row r="24" spans="2:5" x14ac:dyDescent="0.25">
      <c r="B24" s="113"/>
      <c r="C24" s="115"/>
    </row>
    <row r="25" spans="2:5" x14ac:dyDescent="0.25">
      <c r="B25" s="113"/>
      <c r="C25" s="115"/>
    </row>
    <row r="26" spans="2:5" x14ac:dyDescent="0.25">
      <c r="B26" s="113"/>
      <c r="C26" s="115"/>
    </row>
    <row r="27" spans="2:5" x14ac:dyDescent="0.25">
      <c r="B27" s="113"/>
      <c r="C27" s="113"/>
    </row>
  </sheetData>
  <dataValidations count="2">
    <dataValidation type="list" allowBlank="1" showInputMessage="1" showErrorMessage="1" sqref="C14">
      <formula1>"2018,2019"</formula1>
    </dataValidation>
    <dataValidation type="list" allowBlank="1" showInputMessage="1" showErrorMessage="1" sqref="C23">
      <formula1>"2018,2019"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3B8DD"/>
  </sheetPr>
  <dimension ref="A1:D16"/>
  <sheetViews>
    <sheetView workbookViewId="0">
      <selection activeCell="C2" sqref="C2"/>
    </sheetView>
  </sheetViews>
  <sheetFormatPr defaultRowHeight="15" x14ac:dyDescent="0.25"/>
  <cols>
    <col min="1" max="1" width="12.28515625" bestFit="1" customWidth="1"/>
    <col min="2" max="2" width="12.28515625" customWidth="1"/>
    <col min="4" max="4" width="9.7109375" customWidth="1"/>
  </cols>
  <sheetData>
    <row r="1" spans="1:4" x14ac:dyDescent="0.25">
      <c r="A1" s="40" t="s">
        <v>13</v>
      </c>
      <c r="B1" s="40" t="s">
        <v>109</v>
      </c>
      <c r="C1" s="40" t="s">
        <v>14</v>
      </c>
      <c r="D1" s="40" t="s">
        <v>2</v>
      </c>
    </row>
    <row r="2" spans="1:4" x14ac:dyDescent="0.25">
      <c r="A2">
        <v>2018</v>
      </c>
      <c r="B2" t="s">
        <v>154</v>
      </c>
      <c r="C2" t="s">
        <v>16</v>
      </c>
      <c r="D2">
        <v>24325</v>
      </c>
    </row>
    <row r="3" spans="1:4" x14ac:dyDescent="0.25">
      <c r="A3">
        <v>2018</v>
      </c>
      <c r="B3" t="s">
        <v>154</v>
      </c>
      <c r="C3" t="s">
        <v>17</v>
      </c>
      <c r="D3">
        <v>33681</v>
      </c>
    </row>
    <row r="4" spans="1:4" x14ac:dyDescent="0.25">
      <c r="A4">
        <v>2018</v>
      </c>
      <c r="B4" t="s">
        <v>154</v>
      </c>
      <c r="C4" t="s">
        <v>18</v>
      </c>
      <c r="D4">
        <v>39295</v>
      </c>
    </row>
    <row r="5" spans="1:4" x14ac:dyDescent="0.25">
      <c r="A5">
        <v>2018</v>
      </c>
      <c r="B5" t="s">
        <v>154</v>
      </c>
      <c r="C5" t="s">
        <v>19</v>
      </c>
      <c r="D5">
        <v>59878</v>
      </c>
    </row>
    <row r="6" spans="1:4" x14ac:dyDescent="0.25">
      <c r="A6">
        <v>2018</v>
      </c>
      <c r="B6" t="s">
        <v>154</v>
      </c>
      <c r="C6" t="s">
        <v>20</v>
      </c>
      <c r="D6">
        <v>29938</v>
      </c>
    </row>
    <row r="7" spans="1:4" x14ac:dyDescent="0.25">
      <c r="A7">
        <v>2018</v>
      </c>
      <c r="B7" t="s">
        <v>161</v>
      </c>
      <c r="C7" t="s">
        <v>16</v>
      </c>
      <c r="D7">
        <v>52311</v>
      </c>
    </row>
    <row r="8" spans="1:4" x14ac:dyDescent="0.25">
      <c r="A8">
        <v>2018</v>
      </c>
      <c r="B8" t="s">
        <v>161</v>
      </c>
      <c r="C8" t="s">
        <v>17</v>
      </c>
      <c r="D8">
        <v>31955</v>
      </c>
    </row>
    <row r="9" spans="1:4" x14ac:dyDescent="0.25">
      <c r="A9">
        <v>2018</v>
      </c>
      <c r="B9" t="s">
        <v>161</v>
      </c>
      <c r="C9" t="s">
        <v>18</v>
      </c>
      <c r="D9">
        <v>31955</v>
      </c>
    </row>
    <row r="10" spans="1:4" x14ac:dyDescent="0.25">
      <c r="A10">
        <v>2018</v>
      </c>
      <c r="B10" t="s">
        <v>161</v>
      </c>
      <c r="C10" t="s">
        <v>19</v>
      </c>
      <c r="D10">
        <v>31955</v>
      </c>
    </row>
    <row r="11" spans="1:4" x14ac:dyDescent="0.25">
      <c r="A11">
        <v>2018</v>
      </c>
      <c r="B11" t="s">
        <v>161</v>
      </c>
      <c r="C11" t="s">
        <v>20</v>
      </c>
      <c r="D11">
        <v>11598</v>
      </c>
    </row>
    <row r="12" spans="1:4" x14ac:dyDescent="0.25">
      <c r="A12">
        <v>2018</v>
      </c>
      <c r="B12" t="s">
        <v>157</v>
      </c>
      <c r="C12" t="s">
        <v>16</v>
      </c>
      <c r="D12">
        <v>53963</v>
      </c>
    </row>
    <row r="13" spans="1:4" x14ac:dyDescent="0.25">
      <c r="A13">
        <v>2018</v>
      </c>
      <c r="B13" t="s">
        <v>157</v>
      </c>
      <c r="C13" t="s">
        <v>17</v>
      </c>
      <c r="D13">
        <v>65965</v>
      </c>
    </row>
    <row r="14" spans="1:4" x14ac:dyDescent="0.25">
      <c r="A14">
        <v>2018</v>
      </c>
      <c r="B14" t="s">
        <v>157</v>
      </c>
      <c r="C14" t="s">
        <v>18</v>
      </c>
      <c r="D14">
        <v>19989</v>
      </c>
    </row>
    <row r="15" spans="1:4" x14ac:dyDescent="0.25">
      <c r="A15">
        <v>2018</v>
      </c>
      <c r="B15" t="s">
        <v>157</v>
      </c>
      <c r="C15" t="s">
        <v>19</v>
      </c>
      <c r="D15">
        <v>39979</v>
      </c>
    </row>
    <row r="16" spans="1:4" x14ac:dyDescent="0.25">
      <c r="A16">
        <v>2018</v>
      </c>
      <c r="B16" t="s">
        <v>157</v>
      </c>
      <c r="C16" t="s">
        <v>20</v>
      </c>
      <c r="D16">
        <v>19998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3B8DD"/>
  </sheetPr>
  <dimension ref="A1:D16"/>
  <sheetViews>
    <sheetView workbookViewId="0">
      <selection activeCell="B2" sqref="B2"/>
    </sheetView>
  </sheetViews>
  <sheetFormatPr defaultRowHeight="15" x14ac:dyDescent="0.25"/>
  <cols>
    <col min="2" max="2" width="10.140625" bestFit="1" customWidth="1"/>
    <col min="3" max="3" width="12.28515625" bestFit="1" customWidth="1"/>
    <col min="4" max="4" width="9.7109375" customWidth="1"/>
  </cols>
  <sheetData>
    <row r="1" spans="1:4" x14ac:dyDescent="0.25">
      <c r="A1" s="40" t="s">
        <v>13</v>
      </c>
      <c r="B1" s="40" t="s">
        <v>109</v>
      </c>
      <c r="C1" s="40" t="s">
        <v>14</v>
      </c>
      <c r="D1" s="40" t="s">
        <v>2</v>
      </c>
    </row>
    <row r="2" spans="1:4" x14ac:dyDescent="0.25">
      <c r="A2">
        <v>2019</v>
      </c>
      <c r="B2" t="s">
        <v>154</v>
      </c>
      <c r="C2" t="s">
        <v>16</v>
      </c>
      <c r="D2">
        <v>44196</v>
      </c>
    </row>
    <row r="3" spans="1:4" x14ac:dyDescent="0.25">
      <c r="A3">
        <v>2019</v>
      </c>
      <c r="B3" t="s">
        <v>154</v>
      </c>
      <c r="C3" t="s">
        <v>17</v>
      </c>
      <c r="D3">
        <v>20898</v>
      </c>
    </row>
    <row r="4" spans="1:4" x14ac:dyDescent="0.25">
      <c r="A4">
        <v>2019</v>
      </c>
      <c r="B4" t="s">
        <v>154</v>
      </c>
      <c r="C4" t="s">
        <v>18</v>
      </c>
      <c r="D4">
        <v>46994</v>
      </c>
    </row>
    <row r="5" spans="1:4" x14ac:dyDescent="0.25">
      <c r="A5">
        <v>2019</v>
      </c>
      <c r="B5" t="s">
        <v>154</v>
      </c>
      <c r="C5" t="s">
        <v>19</v>
      </c>
      <c r="D5">
        <v>43695</v>
      </c>
    </row>
    <row r="6" spans="1:4" x14ac:dyDescent="0.25">
      <c r="A6">
        <v>2019</v>
      </c>
      <c r="B6" t="s">
        <v>154</v>
      </c>
      <c r="C6" t="s">
        <v>20</v>
      </c>
      <c r="D6">
        <v>34196</v>
      </c>
    </row>
    <row r="7" spans="1:4" x14ac:dyDescent="0.25">
      <c r="A7">
        <v>2019</v>
      </c>
      <c r="B7" t="s">
        <v>161</v>
      </c>
      <c r="C7" t="s">
        <v>16</v>
      </c>
      <c r="D7">
        <v>34155</v>
      </c>
    </row>
    <row r="8" spans="1:4" x14ac:dyDescent="0.25">
      <c r="A8">
        <v>2019</v>
      </c>
      <c r="B8" t="s">
        <v>161</v>
      </c>
      <c r="C8" t="s">
        <v>17</v>
      </c>
      <c r="D8">
        <v>24396</v>
      </c>
    </row>
    <row r="9" spans="1:4" x14ac:dyDescent="0.25">
      <c r="A9">
        <v>2019</v>
      </c>
      <c r="B9" t="s">
        <v>161</v>
      </c>
      <c r="C9" t="s">
        <v>18</v>
      </c>
      <c r="D9">
        <v>29276</v>
      </c>
    </row>
    <row r="10" spans="1:4" x14ac:dyDescent="0.25">
      <c r="A10">
        <v>2019</v>
      </c>
      <c r="B10" t="s">
        <v>161</v>
      </c>
      <c r="C10" t="s">
        <v>19</v>
      </c>
      <c r="D10">
        <v>45540</v>
      </c>
    </row>
    <row r="11" spans="1:4" x14ac:dyDescent="0.25">
      <c r="A11">
        <v>2019</v>
      </c>
      <c r="B11" t="s">
        <v>161</v>
      </c>
      <c r="C11" t="s">
        <v>20</v>
      </c>
      <c r="D11">
        <v>29277</v>
      </c>
    </row>
    <row r="12" spans="1:4" x14ac:dyDescent="0.25">
      <c r="A12">
        <v>2019</v>
      </c>
      <c r="B12" t="s">
        <v>157</v>
      </c>
      <c r="C12" t="s">
        <v>16</v>
      </c>
      <c r="D12">
        <v>44675</v>
      </c>
    </row>
    <row r="13" spans="1:4" x14ac:dyDescent="0.25">
      <c r="A13">
        <v>2019</v>
      </c>
      <c r="B13" t="s">
        <v>157</v>
      </c>
      <c r="C13" t="s">
        <v>17</v>
      </c>
      <c r="D13">
        <v>42569</v>
      </c>
    </row>
    <row r="14" spans="1:4" x14ac:dyDescent="0.25">
      <c r="A14">
        <v>2019</v>
      </c>
      <c r="B14" t="s">
        <v>157</v>
      </c>
      <c r="C14" t="s">
        <v>18</v>
      </c>
      <c r="D14">
        <v>43784</v>
      </c>
    </row>
    <row r="15" spans="1:4" x14ac:dyDescent="0.25">
      <c r="A15">
        <v>2019</v>
      </c>
      <c r="B15" t="s">
        <v>157</v>
      </c>
      <c r="C15" t="s">
        <v>19</v>
      </c>
      <c r="D15">
        <v>46336</v>
      </c>
    </row>
    <row r="16" spans="1:4" x14ac:dyDescent="0.25">
      <c r="A16">
        <v>2019</v>
      </c>
      <c r="B16" t="s">
        <v>157</v>
      </c>
      <c r="C16" t="s">
        <v>20</v>
      </c>
      <c r="D16">
        <v>49656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D26E4ADE-693B-4C47-91C8-6DC5DF3B600B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3</vt:i4>
      </vt:variant>
    </vt:vector>
  </HeadingPairs>
  <TitlesOfParts>
    <vt:vector size="22" baseType="lpstr">
      <vt:lpstr>INDEX</vt:lpstr>
      <vt:lpstr>SUMIFS</vt:lpstr>
      <vt:lpstr>Large_Small</vt:lpstr>
      <vt:lpstr>Row_Column</vt:lpstr>
      <vt:lpstr>Choose</vt:lpstr>
      <vt:lpstr>GetPivotData</vt:lpstr>
      <vt:lpstr>InDSheet</vt:lpstr>
      <vt:lpstr>Data_2018</vt:lpstr>
      <vt:lpstr>Data_2019</vt:lpstr>
      <vt:lpstr>FormControls</vt:lpstr>
      <vt:lpstr>ComboDepList</vt:lpstr>
      <vt:lpstr>Stacked </vt:lpstr>
      <vt:lpstr>Error Bar</vt:lpstr>
      <vt:lpstr>From to </vt:lpstr>
      <vt:lpstr>from to 2</vt:lpstr>
      <vt:lpstr>Fixed Target</vt:lpstr>
      <vt:lpstr>Icons 1</vt:lpstr>
      <vt:lpstr>Icons 2</vt:lpstr>
      <vt:lpstr>Map</vt:lpstr>
      <vt:lpstr>CallMe</vt:lpstr>
      <vt:lpstr>greeting</vt:lpstr>
      <vt:lpstr>Hi</vt:lpstr>
    </vt:vector>
  </TitlesOfParts>
  <Company>www.xelplus.com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Leila Gharani</dc:creator>
  <cp:keywords/>
  <dc:description>Demo Workbook for Online Excel Dashboard Course on Udemy.com</dc:description>
  <cp:lastModifiedBy>Windows User</cp:lastModifiedBy>
  <cp:lastPrinted>2017-02-23T09:21:37Z</cp:lastPrinted>
  <dcterms:created xsi:type="dcterms:W3CDTF">2017-02-10T13:49:12Z</dcterms:created>
  <dcterms:modified xsi:type="dcterms:W3CDTF">2020-02-11T01:33:55Z</dcterms:modified>
</cp:coreProperties>
</file>